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EKİM 2022 MENÜ\"/>
    </mc:Choice>
  </mc:AlternateContent>
  <xr:revisionPtr revIDLastSave="0" documentId="13_ncr:1_{7A8E9859-78F4-44D3-AE55-CDDC7DFE375D}" xr6:coauthVersionLast="47" xr6:coauthVersionMax="47" xr10:uidLastSave="{00000000-0000-0000-0000-000000000000}"/>
  <bookViews>
    <workbookView xWindow="-110" yWindow="-110" windowWidth="19420" windowHeight="10420" tabRatio="611" activeTab="1" xr2:uid="{00000000-000D-0000-FFFF-FFFF00000000}"/>
  </bookViews>
  <sheets>
    <sheet name="ÇALIŞMA" sheetId="6" r:id="rId1"/>
    <sheet name="EKM" sheetId="17" r:id="rId2"/>
  </sheets>
  <definedNames>
    <definedName name="AprSun1">DATE(CalendarYear,4,1)-WEEKDAY(DATE(CalendarYear,4,1))+1</definedName>
    <definedName name="AugSun1">DATE(CalendarYear,8,1)-WEEKDAY(DATE(CalendarYear,8,1))+1</definedName>
    <definedName name="CalendarYear">ÇALIŞMA!$U$5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ÇALIŞMA!$A$1:$S$88</definedName>
    <definedName name="_xlnm.Print_Area" localSheetId="1">EKM!$A$1:$O$62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7" l="1"/>
  <c r="L8" i="17"/>
  <c r="L21" i="17"/>
  <c r="L34" i="17"/>
  <c r="L47" i="17"/>
  <c r="H73" i="6" l="1"/>
  <c r="F73" i="6"/>
  <c r="R60" i="6"/>
  <c r="P60" i="6"/>
  <c r="N60" i="6"/>
  <c r="L60" i="6"/>
  <c r="J60" i="6"/>
  <c r="H60" i="6"/>
  <c r="F60" i="6"/>
  <c r="R47" i="6"/>
  <c r="P47" i="6"/>
  <c r="N47" i="6"/>
  <c r="L47" i="6"/>
  <c r="J47" i="6"/>
  <c r="H47" i="6"/>
  <c r="F47" i="6"/>
  <c r="R34" i="6"/>
  <c r="P34" i="6"/>
  <c r="N34" i="6"/>
  <c r="L34" i="6"/>
  <c r="J34" i="6"/>
  <c r="H34" i="6"/>
  <c r="F34" i="6"/>
  <c r="R21" i="6"/>
  <c r="P21" i="6"/>
  <c r="N21" i="6"/>
  <c r="L21" i="6"/>
  <c r="J21" i="6"/>
  <c r="H21" i="6"/>
  <c r="F21" i="6"/>
  <c r="R8" i="6"/>
  <c r="P8" i="6"/>
  <c r="N8" i="6"/>
  <c r="L8" i="6"/>
  <c r="J8" i="6"/>
  <c r="H8" i="6"/>
  <c r="F8" i="6"/>
  <c r="L6" i="6"/>
  <c r="N47" i="17"/>
  <c r="J47" i="17"/>
  <c r="H47" i="17"/>
  <c r="F47" i="17"/>
  <c r="N34" i="17"/>
  <c r="J34" i="17"/>
  <c r="H34" i="17"/>
  <c r="F34" i="17"/>
  <c r="N21" i="17"/>
  <c r="J21" i="17"/>
  <c r="H21" i="17"/>
  <c r="F21" i="17"/>
  <c r="N8" i="17"/>
  <c r="J8" i="17"/>
  <c r="H8" i="17"/>
  <c r="F8" i="17"/>
</calcChain>
</file>

<file path=xl/sharedStrings.xml><?xml version="1.0" encoding="utf-8"?>
<sst xmlns="http://schemas.openxmlformats.org/spreadsheetml/2006/main" count="279" uniqueCount="74">
  <si>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</si>
  <si>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</si>
  <si>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</si>
  <si>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</si>
  <si>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</si>
  <si>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</si>
  <si>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</si>
  <si>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</si>
  <si>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</si>
  <si>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</si>
  <si>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</si>
  <si>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</si>
  <si>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</si>
  <si>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</si>
  <si>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</si>
  <si>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EKİM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</si>
  <si>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</si>
  <si>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</si>
  <si>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</si>
  <si>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</si>
  <si>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AYRAN</t>
  </si>
  <si>
    <t>DOMATES</t>
  </si>
  <si>
    <t>SALATALIK</t>
  </si>
  <si>
    <t>MEYVE</t>
  </si>
  <si>
    <t>KAHVALTI</t>
  </si>
  <si>
    <t>ARA ÖĞÜN</t>
  </si>
  <si>
    <t>ARAÖĞÜN</t>
  </si>
  <si>
    <t>OMLET</t>
  </si>
  <si>
    <t>BAL</t>
  </si>
  <si>
    <t>KAŞAR PEYNİRİ</t>
  </si>
  <si>
    <t>YEŞİL ZEYTİN</t>
  </si>
  <si>
    <t>SÜT</t>
  </si>
  <si>
    <t xml:space="preserve">MEYVE </t>
  </si>
  <si>
    <t>POĞAÇA</t>
  </si>
  <si>
    <t>MİLFÖY POĞAÇA</t>
  </si>
  <si>
    <t>SİYAH ZEYTİN</t>
  </si>
  <si>
    <t>KREM PEYNİR</t>
  </si>
  <si>
    <t>TUZLU KURABİYE</t>
  </si>
  <si>
    <t>MEYVE ÇAYI</t>
  </si>
  <si>
    <t>ÜZÜM KOMPOSTO</t>
  </si>
  <si>
    <t>HAŞLANMIŞ YUMURTA</t>
  </si>
  <si>
    <t>BEYAZ PEYNİR</t>
  </si>
  <si>
    <t>HAVUÇ ÇUBUKLARI</t>
  </si>
  <si>
    <t>KAKAOLU FINDIK EZME</t>
  </si>
  <si>
    <t>MUFFİN KEK</t>
  </si>
  <si>
    <t>KÜP PATATES</t>
  </si>
  <si>
    <t>TAHİN PEKMEZ</t>
  </si>
  <si>
    <t>TATLI KURABİYE</t>
  </si>
  <si>
    <t>IHLAMUR</t>
  </si>
  <si>
    <t xml:space="preserve">DOMATES </t>
  </si>
  <si>
    <t>PİŞİ</t>
  </si>
  <si>
    <t>REÇEL</t>
  </si>
  <si>
    <t>LİMONLU KEK</t>
  </si>
  <si>
    <t>KAŞAR PEYNİR</t>
  </si>
  <si>
    <t>PEYNİRLİ OMLET</t>
  </si>
  <si>
    <t>AÇMA</t>
  </si>
  <si>
    <t xml:space="preserve">SALATALIK </t>
  </si>
  <si>
    <t>MİNİ BÖREK</t>
  </si>
  <si>
    <t>KAKAOLI FINDIK EZME</t>
  </si>
  <si>
    <t>KAHVALTI-ARAÖĞÜN</t>
  </si>
  <si>
    <t>MİLFÖY BÖREK</t>
  </si>
  <si>
    <t xml:space="preserve">BAL </t>
  </si>
  <si>
    <t>DAMLA ÇİKOLATALI KEK</t>
  </si>
  <si>
    <t>PATATES KAVURMA</t>
  </si>
  <si>
    <t xml:space="preserve">SİYAH ZEYTİN </t>
  </si>
  <si>
    <t>PASTA</t>
  </si>
  <si>
    <t>MEYVE KOMPOSTO</t>
  </si>
  <si>
    <t>KOMPOSTO</t>
  </si>
  <si>
    <t>YOĞURT</t>
  </si>
  <si>
    <t>MEYVELİ ÇAY</t>
  </si>
  <si>
    <t>SİMİT</t>
  </si>
  <si>
    <t>VİŞNE KOMPOSTO</t>
  </si>
  <si>
    <t>MOZAİK PASTA</t>
  </si>
  <si>
    <t>ELMALI KURABİYE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</si>
</sst>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57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b/>
      <sz val="14"/>
      <color rgb="FFB61E53"/>
      <name val="Cambria"/>
      <family val="1"/>
      <charset val="162"/>
      <scheme val="minor"/>
    </font>
    <font>
      <b/>
      <sz val="36"/>
      <color theme="1" tint="0.249977111117893"/>
      <name val="Cambria"/>
      <family val="1"/>
      <charset val="16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6"/>
      <color rgb="FFB61E53"/>
      <name val="Cambria"/>
      <family val="1"/>
      <charset val="162"/>
      <scheme val="minor"/>
    </font>
    <font>
      <sz val="24"/>
      <name val="Cambria"/>
      <family val="2"/>
      <scheme val="minor"/>
    </font>
    <font>
      <sz val="24"/>
      <color rgb="FFB61E53"/>
      <name val="Cambria"/>
      <family val="1"/>
      <charset val="162"/>
      <scheme val="minor"/>
    </font>
    <font>
      <sz val="24"/>
      <color rgb="FFFFFF00"/>
      <name val="Cambria"/>
      <family val="2"/>
      <scheme val="minor"/>
    </font>
    <font>
      <b/>
      <sz val="24"/>
      <name val="Cambria"/>
      <family val="1"/>
      <charset val="162"/>
      <scheme val="minor"/>
    </font>
    <font>
      <sz val="24"/>
      <color theme="8"/>
      <name val="Cambria"/>
      <family val="2"/>
      <scheme val="minor"/>
    </font>
    <font>
      <sz val="24"/>
      <color rgb="FFB61E53"/>
      <name val="Cambria"/>
      <family val="2"/>
      <scheme val="minor"/>
    </font>
    <font>
      <b/>
      <sz val="24"/>
      <color theme="1" tint="0.249977111117893"/>
      <name val="Cambria"/>
      <family val="1"/>
      <charset val="162"/>
      <scheme val="minor"/>
    </font>
    <font>
      <sz val="24"/>
      <color theme="1"/>
      <name val="Cambria"/>
      <family val="2"/>
      <scheme val="minor"/>
    </font>
    <font>
      <b/>
      <sz val="24"/>
      <color rgb="FFB61E53"/>
      <name val="Cambria"/>
      <family val="1"/>
      <charset val="162"/>
      <scheme val="minor"/>
    </font>
    <font>
      <sz val="24"/>
      <color theme="1" tint="0.249977111117893"/>
      <name val="Cambria"/>
      <family val="2"/>
      <scheme val="minor"/>
    </font>
    <font>
      <sz val="24"/>
      <color theme="1" tint="0.249977111117893"/>
      <name val="Century Gothic"/>
      <family val="2"/>
    </font>
    <font>
      <sz val="24"/>
      <name val="Century Gothic"/>
      <family val="2"/>
    </font>
    <font>
      <b/>
      <sz val="24"/>
      <color theme="1"/>
      <name val="Calibri"/>
      <family val="2"/>
      <charset val="162"/>
    </font>
    <font>
      <sz val="24"/>
      <color theme="1"/>
      <name val="Cambria"/>
      <family val="1"/>
      <charset val="162"/>
      <scheme val="minor"/>
    </font>
    <font>
      <u/>
      <sz val="24"/>
      <color rgb="FFB61E53"/>
      <name val="Cambria"/>
      <family val="1"/>
      <charset val="162"/>
      <scheme val="minor"/>
    </font>
    <font>
      <sz val="24"/>
      <color theme="8" tint="-0.499984740745262"/>
      <name val="Cambria"/>
      <family val="2"/>
      <scheme val="minor"/>
    </font>
    <font>
      <sz val="24"/>
      <color theme="1"/>
      <name val="Calibri"/>
      <family val="2"/>
      <charset val="162"/>
    </font>
    <font>
      <b/>
      <u/>
      <sz val="24"/>
      <color rgb="FFB61E53"/>
      <name val="Cambria"/>
      <family val="1"/>
      <charset val="162"/>
      <scheme val="minor"/>
    </font>
    <font>
      <sz val="24"/>
      <color theme="0" tint="-0.499984740745262"/>
      <name val="Cambria"/>
      <family val="2"/>
      <scheme val="minor"/>
    </font>
    <font>
      <u/>
      <sz val="24"/>
      <color theme="10"/>
      <name val="Cambria"/>
      <family val="2"/>
      <scheme val="minor"/>
    </font>
    <font>
      <b/>
      <sz val="48"/>
      <color rgb="FF0070C0"/>
      <name val="Cambria"/>
      <family val="1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D2E36B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13" fillId="0" borderId="10" xfId="2" applyFont="1" applyFill="1" applyBorder="1" applyAlignment="1">
      <alignment horizontal="center" vertical="center"/>
    </xf>
    <xf numFmtId="165" fontId="28" fillId="0" borderId="0" xfId="1" applyNumberFormat="1" applyFont="1" applyBorder="1" applyAlignment="1">
      <alignment vertical="center"/>
    </xf>
    <xf numFmtId="164" fontId="13" fillId="4" borderId="3" xfId="1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vertical="center" textRotation="90"/>
    </xf>
    <xf numFmtId="0" fontId="32" fillId="0" borderId="11" xfId="0" applyFont="1" applyBorder="1"/>
    <xf numFmtId="0" fontId="33" fillId="0" borderId="12" xfId="0" applyFont="1" applyBorder="1"/>
    <xf numFmtId="0" fontId="34" fillId="0" borderId="11" xfId="0" applyFont="1" applyBorder="1"/>
    <xf numFmtId="0" fontId="35" fillId="0" borderId="9" xfId="2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3" xfId="0" applyFont="1" applyBorder="1" applyAlignment="1">
      <alignment vertical="center"/>
    </xf>
    <xf numFmtId="164" fontId="31" fillId="7" borderId="3" xfId="1" applyNumberFormat="1" applyFont="1" applyFill="1" applyBorder="1" applyAlignment="1">
      <alignment horizontal="left" vertical="center" wrapText="1"/>
    </xf>
    <xf numFmtId="164" fontId="31" fillId="7" borderId="9" xfId="1" applyNumberFormat="1" applyFont="1" applyFill="1" applyBorder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9" xfId="1" applyNumberFormat="1" applyFont="1" applyFill="1" applyBorder="1" applyAlignment="1">
      <alignment horizontal="left" vertical="top" wrapText="1"/>
    </xf>
    <xf numFmtId="0" fontId="36" fillId="0" borderId="0" xfId="1" applyFont="1"/>
    <xf numFmtId="0" fontId="37" fillId="0" borderId="0" xfId="1" applyFont="1"/>
    <xf numFmtId="0" fontId="38" fillId="5" borderId="0" xfId="1" applyFont="1" applyFill="1" applyAlignment="1">
      <alignment vertical="center" wrapText="1"/>
    </xf>
    <xf numFmtId="0" fontId="36" fillId="5" borderId="0" xfId="1" applyFont="1" applyFill="1"/>
    <xf numFmtId="0" fontId="40" fillId="0" borderId="0" xfId="1" applyFont="1" applyFill="1" applyAlignment="1">
      <alignment horizontal="right"/>
    </xf>
    <xf numFmtId="0" fontId="37" fillId="5" borderId="0" xfId="1" applyFont="1" applyFill="1"/>
    <xf numFmtId="0" fontId="41" fillId="0" borderId="0" xfId="1" applyFont="1"/>
    <xf numFmtId="165" fontId="37" fillId="0" borderId="0" xfId="1" applyNumberFormat="1" applyFont="1" applyBorder="1" applyAlignment="1">
      <alignment vertical="center"/>
    </xf>
    <xf numFmtId="165" fontId="40" fillId="0" borderId="0" xfId="1" applyNumberFormat="1" applyFont="1" applyBorder="1" applyAlignment="1">
      <alignment vertical="center"/>
    </xf>
    <xf numFmtId="165" fontId="40" fillId="0" borderId="2" xfId="1" applyNumberFormat="1" applyFont="1" applyBorder="1" applyAlignment="1">
      <alignment horizontal="right" vertical="center"/>
    </xf>
    <xf numFmtId="165" fontId="36" fillId="0" borderId="0" xfId="1" applyNumberFormat="1" applyFont="1" applyBorder="1" applyAlignment="1">
      <alignment vertical="center"/>
    </xf>
    <xf numFmtId="0" fontId="43" fillId="0" borderId="3" xfId="0" applyFont="1" applyBorder="1"/>
    <xf numFmtId="0" fontId="44" fillId="0" borderId="9" xfId="2" applyFont="1" applyFill="1" applyBorder="1" applyAlignment="1">
      <alignment horizontal="center" vertical="center"/>
    </xf>
    <xf numFmtId="0" fontId="44" fillId="0" borderId="10" xfId="2" applyFont="1" applyFill="1" applyBorder="1" applyAlignment="1">
      <alignment horizontal="center" vertical="center"/>
    </xf>
    <xf numFmtId="0" fontId="43" fillId="0" borderId="0" xfId="0" applyFont="1"/>
    <xf numFmtId="166" fontId="43" fillId="0" borderId="0" xfId="0" applyNumberFormat="1" applyFont="1"/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vertical="center"/>
    </xf>
    <xf numFmtId="164" fontId="42" fillId="7" borderId="3" xfId="1" applyNumberFormat="1" applyFont="1" applyFill="1" applyBorder="1" applyAlignment="1">
      <alignment horizontal="left" vertical="center" wrapText="1"/>
    </xf>
    <xf numFmtId="164" fontId="44" fillId="4" borderId="3" xfId="1" applyNumberFormat="1" applyFont="1" applyFill="1" applyBorder="1" applyAlignment="1">
      <alignment horizontal="center" vertical="center" wrapText="1"/>
    </xf>
    <xf numFmtId="164" fontId="42" fillId="7" borderId="9" xfId="1" applyNumberFormat="1" applyFont="1" applyFill="1" applyBorder="1" applyAlignment="1">
      <alignment horizontal="left" vertical="center" wrapText="1"/>
    </xf>
    <xf numFmtId="166" fontId="45" fillId="0" borderId="0" xfId="0" applyNumberFormat="1" applyFont="1" applyFill="1" applyBorder="1" applyAlignment="1">
      <alignment vertical="center" textRotation="90"/>
    </xf>
    <xf numFmtId="0" fontId="46" fillId="0" borderId="0" xfId="1" applyFont="1" applyAlignment="1">
      <alignment vertical="center"/>
    </xf>
    <xf numFmtId="0" fontId="45" fillId="0" borderId="0" xfId="1" applyFont="1" applyAlignment="1">
      <alignment vertical="center"/>
    </xf>
    <xf numFmtId="0" fontId="47" fillId="0" borderId="0" xfId="1" applyFont="1"/>
    <xf numFmtId="0" fontId="48" fillId="0" borderId="11" xfId="0" applyFont="1" applyBorder="1"/>
    <xf numFmtId="0" fontId="49" fillId="4" borderId="13" xfId="1" applyFont="1" applyFill="1" applyBorder="1" applyAlignment="1">
      <alignment horizontal="center" vertical="center" wrapText="1"/>
    </xf>
    <xf numFmtId="0" fontId="50" fillId="4" borderId="13" xfId="1" applyFont="1" applyFill="1" applyBorder="1" applyAlignment="1">
      <alignment horizontal="center" vertical="center" wrapText="1"/>
    </xf>
    <xf numFmtId="0" fontId="49" fillId="4" borderId="4" xfId="1" applyFont="1" applyFill="1" applyBorder="1" applyAlignment="1">
      <alignment horizontal="center" vertical="center" wrapText="1"/>
    </xf>
    <xf numFmtId="166" fontId="51" fillId="0" borderId="0" xfId="0" applyNumberFormat="1" applyFont="1" applyFill="1" applyBorder="1" applyAlignment="1">
      <alignment vertical="center" textRotation="90"/>
    </xf>
    <xf numFmtId="0" fontId="49" fillId="4" borderId="11" xfId="1" applyFont="1" applyFill="1" applyBorder="1" applyAlignment="1">
      <alignment horizontal="center" vertical="center" wrapText="1"/>
    </xf>
    <xf numFmtId="0" fontId="50" fillId="4" borderId="11" xfId="1" applyFont="1" applyFill="1" applyBorder="1" applyAlignment="1">
      <alignment horizontal="center" vertical="center" wrapText="1"/>
    </xf>
    <xf numFmtId="0" fontId="49" fillId="4" borderId="0" xfId="1" applyFont="1" applyFill="1" applyBorder="1" applyAlignment="1">
      <alignment horizontal="center" vertical="center" wrapText="1"/>
    </xf>
    <xf numFmtId="0" fontId="52" fillId="0" borderId="12" xfId="0" applyFont="1" applyBorder="1"/>
    <xf numFmtId="0" fontId="49" fillId="4" borderId="12" xfId="1" applyFont="1" applyFill="1" applyBorder="1" applyAlignment="1">
      <alignment horizontal="center" vertical="center" wrapText="1"/>
    </xf>
    <xf numFmtId="0" fontId="53" fillId="4" borderId="12" xfId="1" applyFont="1" applyFill="1" applyBorder="1" applyAlignment="1">
      <alignment horizontal="center" vertical="center" wrapText="1"/>
    </xf>
    <xf numFmtId="0" fontId="49" fillId="4" borderId="7" xfId="1" applyFont="1" applyFill="1" applyBorder="1" applyAlignment="1">
      <alignment horizontal="center" vertical="center" wrapText="1"/>
    </xf>
    <xf numFmtId="0" fontId="54" fillId="0" borderId="0" xfId="1" applyFont="1" applyAlignment="1">
      <alignment horizontal="right"/>
    </xf>
    <xf numFmtId="0" fontId="37" fillId="0" borderId="0" xfId="1" applyFont="1" applyAlignment="1">
      <alignment horizontal="right"/>
    </xf>
    <xf numFmtId="0" fontId="54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55" fillId="0" borderId="0" xfId="5" applyFont="1"/>
    <xf numFmtId="0" fontId="50" fillId="0" borderId="0" xfId="5" applyFont="1"/>
    <xf numFmtId="165" fontId="56" fillId="0" borderId="0" xfId="1" applyNumberFormat="1" applyFont="1" applyBorder="1" applyAlignment="1">
      <alignment vertical="center"/>
    </xf>
    <xf numFmtId="0" fontId="56" fillId="0" borderId="0" xfId="1" applyFont="1"/>
    <xf numFmtId="0" fontId="2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22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28" fillId="0" borderId="7" xfId="1" applyNumberFormat="1" applyFont="1" applyBorder="1" applyAlignment="1">
      <alignment horizontal="right" vertical="center"/>
    </xf>
    <xf numFmtId="0" fontId="39" fillId="5" borderId="0" xfId="1" applyFont="1" applyFill="1" applyAlignment="1">
      <alignment horizontal="right"/>
    </xf>
    <xf numFmtId="165" fontId="36" fillId="0" borderId="2" xfId="1" applyNumberFormat="1" applyFont="1" applyBorder="1" applyAlignment="1">
      <alignment horizontal="right" vertical="center"/>
    </xf>
    <xf numFmtId="0" fontId="36" fillId="0" borderId="0" xfId="1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39" fillId="5" borderId="0" xfId="1" applyFont="1" applyFill="1" applyAlignment="1">
      <alignment horizontal="left"/>
    </xf>
    <xf numFmtId="165" fontId="56" fillId="0" borderId="7" xfId="1" applyNumberFormat="1" applyFont="1" applyBorder="1" applyAlignment="1">
      <alignment horizontal="right" vertical="center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D2E36B"/>
      <color rgb="FFCADE50"/>
      <color rgb="FFB61E53"/>
      <color rgb="FFC1D82F"/>
      <color rgb="FFFF0066"/>
      <color rgb="FFA19574"/>
      <color rgb="FFC17529"/>
      <color rgb="FFFDFDFD"/>
      <color rgb="FFEAE8EA"/>
      <color rgb="FFEAE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1054100</xdr:colOff>
          <xdr:row>4</xdr:row>
          <xdr:rowOff>82550</xdr:rowOff>
        </xdr:from>
        <xdr:to>
          <xdr:col>20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19</xdr:col>
      <xdr:colOff>0</xdr:colOff>
      <xdr:row>88</xdr:row>
      <xdr:rowOff>27022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0"/>
          <a:ext cx="23145750" cy="21045522"/>
          <a:chOff x="0" y="0"/>
          <a:chExt cx="25039320" cy="21896422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0" y="0"/>
            <a:ext cx="8675441" cy="21896422"/>
            <a:chOff x="49847" y="0"/>
            <a:chExt cx="8515171" cy="21610672"/>
          </a:xfrm>
        </xdr:grpSpPr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314476" y="1884648"/>
              <a:ext cx="5250542" cy="68904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38100" cap="sq">
              <a:noFill/>
              <a:miter lim="800000"/>
            </a:ln>
            <a:effectLst/>
            <a:scene3d>
              <a:camera prst="orthographicFront"/>
              <a:lightRig rig="twoPt" dir="t">
                <a:rot lat="0" lon="0" rev="7200000"/>
              </a:lightRig>
            </a:scene3d>
            <a:sp3d>
              <a:contourClr>
                <a:srgbClr val="FFFFFF"/>
              </a:contourClr>
            </a:sp3d>
          </xdr:spPr>
        </xdr:pic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r="8752"/>
            <a:stretch/>
          </xdr:blipFill>
          <xdr:spPr bwMode="auto">
            <a:xfrm>
              <a:off x="49847" y="0"/>
              <a:ext cx="2979104" cy="216106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20695929" y="716280"/>
            <a:ext cx="4343391" cy="188976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1146464</xdr:colOff>
      <xdr:row>62</xdr:row>
      <xdr:rowOff>27022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0" y="0"/>
          <a:ext cx="27784714" cy="24045897"/>
          <a:chOff x="0" y="0"/>
          <a:chExt cx="23122708" cy="21896422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0" y="0"/>
            <a:ext cx="8675441" cy="21896422"/>
            <a:chOff x="49847" y="0"/>
            <a:chExt cx="8515171" cy="21610672"/>
          </a:xfrm>
        </xdr:grpSpPr>
        <xdr:pic>
          <xdr:nvPicPr>
            <xdr:cNvPr id="13" name="Picture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314476" y="1884648"/>
              <a:ext cx="5250542" cy="68904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38100" cap="sq">
              <a:noFill/>
              <a:miter lim="800000"/>
            </a:ln>
            <a:effectLst/>
            <a:scene3d>
              <a:camera prst="orthographicFront"/>
              <a:lightRig rig="twoPt" dir="t">
                <a:rot lat="0" lon="0" rev="7200000"/>
              </a:lightRig>
            </a:scene3d>
            <a:sp3d>
              <a:contourClr>
                <a:srgbClr val="FFFFFF"/>
              </a:contourClr>
            </a:sp3d>
          </xdr:spPr>
        </xdr:pic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r="8752"/>
            <a:stretch/>
          </xdr:blipFill>
          <xdr:spPr bwMode="auto">
            <a:xfrm>
              <a:off x="49847" y="0"/>
              <a:ext cx="2979104" cy="216106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3016458" y="1517510"/>
            <a:ext cx="106250" cy="8801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tr-TR" sz="24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13</xdr:col>
      <xdr:colOff>1025525</xdr:colOff>
      <xdr:row>0</xdr:row>
      <xdr:rowOff>247650</xdr:rowOff>
    </xdr:from>
    <xdr:to>
      <xdr:col>14</xdr:col>
      <xdr:colOff>400050</xdr:colOff>
      <xdr:row>5</xdr:row>
      <xdr:rowOff>374650</xdr:rowOff>
    </xdr:to>
    <xdr:pic>
      <xdr:nvPicPr>
        <xdr:cNvPr id="7" name="Picture 6" descr="TED ÇORUM KOLEJİ – TED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0" y="247650"/>
          <a:ext cx="2898775" cy="211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M302"/>
  <sheetViews>
    <sheetView showGridLines="0" zoomScale="40" zoomScaleNormal="40" workbookViewId="0">
      <selection activeCell="L22" sqref="L22"/>
    </sheetView>
  </sheetViews>
  <sheetFormatPr defaultColWidth="6.61328125" defaultRowHeight="14" x14ac:dyDescent="0.3"/>
  <cols>
    <col min="1" max="3" width="11.4609375" style="1" customWidth="1"/>
    <col min="4" max="4" width="5.53515625" style="1" customWidth="1"/>
    <col min="5" max="5" width="18.07421875" style="1" bestFit="1" customWidth="1"/>
    <col min="6" max="6" width="24.23046875" style="1" customWidth="1"/>
    <col min="7" max="7" width="7.4609375" style="14" customWidth="1"/>
    <col min="8" max="8" width="24.23046875" style="1" customWidth="1"/>
    <col min="9" max="9" width="7.4609375" style="14" customWidth="1"/>
    <col min="10" max="10" width="24.23046875" style="1" customWidth="1"/>
    <col min="11" max="11" width="7.4609375" style="14" customWidth="1"/>
    <col min="12" max="12" width="24.23046875" style="1" customWidth="1"/>
    <col min="13" max="13" width="7.4609375" style="14" customWidth="1"/>
    <col min="14" max="14" width="24.23046875" style="1" customWidth="1"/>
    <col min="15" max="15" width="7.4609375" style="14" customWidth="1"/>
    <col min="16" max="16" width="24.23046875" style="1" customWidth="1"/>
    <col min="17" max="17" width="7.4609375" style="14" customWidth="1"/>
    <col min="18" max="18" width="24.23046875" style="1" customWidth="1"/>
    <col min="19" max="19" width="7.4609375" style="14" customWidth="1"/>
    <col min="20" max="20" width="13.3828125" style="1" customWidth="1"/>
    <col min="21" max="21" width="31.3828125" style="1" customWidth="1"/>
    <col min="22" max="22" width="11.84375" style="1" customWidth="1"/>
    <col min="23" max="23" width="11.3828125" style="1" customWidth="1"/>
    <col min="24" max="16384" width="6.61328125" style="1"/>
  </cols>
  <sheetData>
    <row r="1" spans="1:91" ht="49.75" customHeight="1" x14ac:dyDescent="0.3">
      <c r="U1" s="110" t="s">
        <v>16</v>
      </c>
      <c r="V1" s="110"/>
    </row>
    <row r="2" spans="1:91" ht="13.75" customHeight="1" x14ac:dyDescent="0.3">
      <c r="U2" s="110"/>
      <c r="V2" s="110"/>
    </row>
    <row r="3" spans="1:91" ht="19.25" customHeight="1" x14ac:dyDescent="0.3">
      <c r="E3" s="9"/>
      <c r="U3" s="110"/>
      <c r="V3" s="110"/>
      <c r="BE3" s="9"/>
      <c r="BF3" s="9"/>
      <c r="BG3" s="9"/>
    </row>
    <row r="4" spans="1:91" ht="43.75" customHeight="1" x14ac:dyDescent="0.65">
      <c r="E4" s="120"/>
      <c r="F4" s="120"/>
      <c r="U4" s="110"/>
      <c r="V4" s="110"/>
      <c r="BE4" s="9"/>
      <c r="BF4" s="9"/>
      <c r="BG4" s="9"/>
      <c r="BN4" s="108"/>
      <c r="BO4" s="108"/>
      <c r="BP4" s="108"/>
      <c r="BQ4" s="108"/>
      <c r="CJ4" s="11"/>
      <c r="CK4" s="13"/>
      <c r="CL4" s="11"/>
    </row>
    <row r="5" spans="1:91" ht="30" customHeight="1" x14ac:dyDescent="0.65">
      <c r="E5" s="120"/>
      <c r="F5" s="120"/>
      <c r="G5" s="15"/>
      <c r="I5" s="15"/>
      <c r="K5" s="15"/>
      <c r="L5" s="9"/>
      <c r="M5" s="15"/>
      <c r="N5" s="9"/>
      <c r="O5" s="15"/>
      <c r="P5" s="9"/>
      <c r="Q5" s="15"/>
      <c r="R5" s="9"/>
      <c r="S5" s="15"/>
      <c r="U5" s="44">
        <v>2022</v>
      </c>
      <c r="V5" s="44"/>
      <c r="BE5" s="9"/>
      <c r="BF5" s="9"/>
      <c r="BG5" s="9"/>
      <c r="BK5" s="9"/>
      <c r="BL5" s="9"/>
      <c r="BM5" s="9"/>
      <c r="BN5" s="108"/>
      <c r="BO5" s="108"/>
      <c r="BP5" s="108"/>
      <c r="BQ5" s="108"/>
      <c r="BR5" s="9"/>
      <c r="BS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12"/>
      <c r="CK5" s="12"/>
      <c r="CL5" s="12"/>
      <c r="CM5" s="9"/>
    </row>
    <row r="6" spans="1:91" ht="48.65" customHeight="1" x14ac:dyDescent="0.65">
      <c r="I6" s="16"/>
      <c r="J6" s="121" t="s">
        <v>0</v>
      </c>
      <c r="K6" s="121"/>
      <c r="L6" s="46" t="str">
        <f>UPPER(TEXT(DATE(CalendarYear,1,1)," yyyy"))</f>
        <v xml:space="preserve"> 2022</v>
      </c>
      <c r="M6" s="16"/>
      <c r="N6" s="7"/>
      <c r="O6" s="16"/>
      <c r="Q6" s="16"/>
      <c r="U6" s="43"/>
      <c r="V6" s="43"/>
      <c r="BR6" s="7"/>
      <c r="BS6" s="8"/>
      <c r="BU6" s="7"/>
      <c r="BV6" s="8"/>
      <c r="BW6" s="7"/>
      <c r="BX6" s="7"/>
      <c r="BY6" s="8"/>
      <c r="BZ6" s="7"/>
      <c r="CA6" s="7"/>
      <c r="CB6" s="8"/>
      <c r="CD6" s="7"/>
      <c r="CE6" s="109"/>
      <c r="CF6" s="109"/>
      <c r="CG6" s="10"/>
      <c r="CH6" s="8"/>
      <c r="CJ6" s="11"/>
      <c r="CK6" s="11"/>
      <c r="CL6" s="11"/>
    </row>
    <row r="7" spans="1:91" customFormat="1" ht="26.25" customHeight="1" x14ac:dyDescent="0.3">
      <c r="A7" s="1"/>
      <c r="B7" s="1"/>
      <c r="C7" s="1"/>
      <c r="D7" s="1"/>
      <c r="E7" s="20"/>
      <c r="F7" s="52" t="s">
        <v>7</v>
      </c>
      <c r="G7" s="52"/>
      <c r="H7" s="52" t="s">
        <v>8</v>
      </c>
      <c r="I7" s="52"/>
      <c r="J7" s="52" t="s">
        <v>9</v>
      </c>
      <c r="K7" s="52"/>
      <c r="L7" s="52" t="s">
        <v>10</v>
      </c>
      <c r="M7" s="52"/>
      <c r="N7" s="52" t="s">
        <v>11</v>
      </c>
      <c r="O7" s="52"/>
      <c r="P7" s="52" t="s">
        <v>12</v>
      </c>
      <c r="Q7" s="52"/>
      <c r="R7" s="52" t="s">
        <v>13</v>
      </c>
      <c r="S7" s="45"/>
      <c r="T7" s="1"/>
      <c r="V7" s="1"/>
      <c r="W7" s="6"/>
      <c r="AA7" s="1"/>
      <c r="AB7" s="1"/>
    </row>
    <row r="8" spans="1:91" s="53" customFormat="1" ht="18" customHeight="1" x14ac:dyDescent="0.3">
      <c r="E8" s="54"/>
      <c r="F8" s="55" t="str">
        <f>IF(DAY(JanSun1)=1,"",IF(AND(YEAR(JanSun1+1)=CalendarYear,MONTH(JanSun1+1)=1),JanSun1+1,""))</f>
        <v/>
      </c>
      <c r="G8" s="47" t="s">
        <v>19</v>
      </c>
      <c r="H8" s="55" t="str">
        <f>IF(DAY(JanSun1)=1,"",IF(AND(YEAR(JanSun1+2)=CalendarYear,MONTH(JanSun1+2)=1),JanSun1+2,""))</f>
        <v/>
      </c>
      <c r="I8" s="47" t="s">
        <v>19</v>
      </c>
      <c r="J8" s="56" t="str">
        <f>IF(DAY(JanSun1)=1,"",IF(AND(YEAR(JanSun1+3)=CalendarYear,MONTH(JanSun1+3)=1),JanSun1+3,""))</f>
        <v/>
      </c>
      <c r="K8" s="47" t="s">
        <v>19</v>
      </c>
      <c r="L8" s="56" t="str">
        <f>IF(DAY(JanSun1)=1,"",IF(AND(YEAR(JanSun1+4)=CalendarYear,MONTH(JanSun1+4)=1),JanSun1+4,""))</f>
        <v/>
      </c>
      <c r="M8" s="47" t="s">
        <v>19</v>
      </c>
      <c r="N8" s="56" t="str">
        <f>IF(DAY(JanSun1)=1,"",IF(AND(YEAR(JanSun1+5)=CalendarYear,MONTH(JanSun1+5)=1),JanSun1+5,""))</f>
        <v/>
      </c>
      <c r="O8" s="47" t="s">
        <v>19</v>
      </c>
      <c r="P8" s="56">
        <f>IF(DAY(JanSun1)=1,"",IF(AND(YEAR(JanSun1+6)=CalendarYear,MONTH(JanSun1+6)=1),JanSun1+6,""))</f>
        <v>44562</v>
      </c>
      <c r="Q8" s="47" t="s">
        <v>19</v>
      </c>
      <c r="R8" s="56">
        <f>IF(DAY(JanSun1)=1,IF(AND(YEAR(JanSun1)=CalendarYear,MONTH(JanSun1)=1),JanSun1,""),IF(AND(YEAR(JanSun1+7)=CalendarYear,MONTH(JanSun1+7)=1),JanSun1+7,""))</f>
        <v>44563</v>
      </c>
      <c r="S8" s="47" t="s">
        <v>19</v>
      </c>
      <c r="T8" s="48"/>
      <c r="W8" s="57"/>
      <c r="X8" s="58"/>
    </row>
    <row r="9" spans="1:91" s="23" customFormat="1" ht="17.399999999999999" customHeight="1" x14ac:dyDescent="0.45">
      <c r="E9" s="51" t="s">
        <v>1</v>
      </c>
      <c r="F9" s="25"/>
      <c r="G9" s="26"/>
      <c r="H9" s="25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2"/>
    </row>
    <row r="10" spans="1:91" s="23" customFormat="1" ht="17.399999999999999" customHeight="1" x14ac:dyDescent="0.45">
      <c r="E10" s="51" t="s">
        <v>2</v>
      </c>
      <c r="F10" s="28"/>
      <c r="G10" s="29"/>
      <c r="H10" s="28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22"/>
    </row>
    <row r="11" spans="1:91" s="23" customFormat="1" ht="17.399999999999999" customHeight="1" x14ac:dyDescent="0.45">
      <c r="E11" s="51" t="s">
        <v>3</v>
      </c>
      <c r="F11" s="28"/>
      <c r="G11" s="29"/>
      <c r="H11" s="28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22"/>
    </row>
    <row r="12" spans="1:91" s="23" customFormat="1" ht="17.399999999999999" customHeight="1" x14ac:dyDescent="0.45">
      <c r="E12" s="51" t="s">
        <v>4</v>
      </c>
      <c r="F12" s="28"/>
      <c r="G12" s="29"/>
      <c r="H12" s="28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22"/>
    </row>
    <row r="13" spans="1:91" s="23" customFormat="1" ht="17.399999999999999" customHeight="1" x14ac:dyDescent="0.45">
      <c r="E13" s="51" t="s">
        <v>2</v>
      </c>
      <c r="F13" s="28"/>
      <c r="G13" s="29"/>
      <c r="H13" s="28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22"/>
    </row>
    <row r="14" spans="1:91" s="23" customFormat="1" ht="17.399999999999999" customHeight="1" x14ac:dyDescent="0.45">
      <c r="E14" s="51"/>
      <c r="F14" s="28"/>
      <c r="G14" s="29"/>
      <c r="H14" s="28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22"/>
    </row>
    <row r="15" spans="1:91" s="23" customFormat="1" ht="17.399999999999999" customHeight="1" x14ac:dyDescent="0.45">
      <c r="E15" s="51" t="s">
        <v>6</v>
      </c>
      <c r="F15" s="28"/>
      <c r="G15" s="29"/>
      <c r="H15" s="28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22"/>
    </row>
    <row r="16" spans="1:91" s="23" customFormat="1" ht="17.399999999999999" customHeight="1" x14ac:dyDescent="0.45">
      <c r="E16" s="51"/>
      <c r="F16" s="28"/>
      <c r="G16" s="29"/>
      <c r="H16" s="28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22"/>
    </row>
    <row r="17" spans="5:24" s="23" customFormat="1" ht="17.399999999999999" customHeight="1" x14ac:dyDescent="0.35">
      <c r="E17" s="49"/>
      <c r="F17" s="28"/>
      <c r="G17" s="29"/>
      <c r="H17" s="28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22"/>
    </row>
    <row r="18" spans="5:24" s="23" customFormat="1" ht="17.399999999999999" customHeight="1" x14ac:dyDescent="0.35">
      <c r="E18" s="49"/>
      <c r="F18" s="28"/>
      <c r="G18" s="29"/>
      <c r="H18" s="28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22"/>
    </row>
    <row r="19" spans="5:24" s="23" customFormat="1" ht="17.399999999999999" customHeight="1" x14ac:dyDescent="0.35">
      <c r="E19" s="49"/>
      <c r="F19" s="28"/>
      <c r="G19" s="29"/>
      <c r="H19" s="28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22"/>
    </row>
    <row r="20" spans="5:24" s="23" customFormat="1" ht="17.399999999999999" customHeight="1" x14ac:dyDescent="0.35">
      <c r="E20" s="50"/>
      <c r="F20" s="31" t="s">
        <v>5</v>
      </c>
      <c r="G20" s="32"/>
      <c r="H20" s="31" t="s">
        <v>5</v>
      </c>
      <c r="I20" s="32"/>
      <c r="J20" s="33" t="s">
        <v>5</v>
      </c>
      <c r="K20" s="32"/>
      <c r="L20" s="33" t="s">
        <v>5</v>
      </c>
      <c r="M20" s="32"/>
      <c r="N20" s="33" t="s">
        <v>5</v>
      </c>
      <c r="O20" s="32"/>
      <c r="P20" s="33" t="s">
        <v>5</v>
      </c>
      <c r="Q20" s="32"/>
      <c r="R20" s="33" t="s">
        <v>5</v>
      </c>
      <c r="S20" s="32"/>
      <c r="T20" s="22"/>
    </row>
    <row r="21" spans="5:24" s="53" customFormat="1" ht="18" customHeight="1" x14ac:dyDescent="0.3">
      <c r="E21" s="54"/>
      <c r="F21" s="55">
        <f>IF(DAY(JanSun1)=1,IF(AND(YEAR(JanSun1+1)=CalendarYear,MONTH(JanSun1+1)=1),JanSun1+1,""),IF(AND(YEAR(JanSun1+8)=CalendarYear,MONTH(JanSun1+8)=1),JanSun1+8,""))</f>
        <v>44564</v>
      </c>
      <c r="G21" s="47" t="s">
        <v>19</v>
      </c>
      <c r="H21" s="55">
        <f>IF(DAY(JanSun1)=1,IF(AND(YEAR(JanSun1+2)=CalendarYear,MONTH(JanSun1+2)=1),JanSun1+2,""),IF(AND(YEAR(JanSun1+9)=CalendarYear,MONTH(JanSun1+9)=1),JanSun1+9,""))</f>
        <v>44565</v>
      </c>
      <c r="I21" s="47" t="s">
        <v>19</v>
      </c>
      <c r="J21" s="56">
        <f>IF(DAY(JanSun1)=1,IF(AND(YEAR(JanSun1+3)=CalendarYear,MONTH(JanSun1+3)=1),JanSun1+3,""),IF(AND(YEAR(JanSun1+10)=CalendarYear,MONTH(JanSun1+10)=1),JanSun1+10,""))</f>
        <v>44566</v>
      </c>
      <c r="K21" s="47" t="s">
        <v>19</v>
      </c>
      <c r="L21" s="56">
        <f>IF(DAY(JanSun1)=1,IF(AND(YEAR(JanSun1+4)=CalendarYear,MONTH(JanSun1+4)=1),JanSun1+4,""),IF(AND(YEAR(JanSun1+11)=CalendarYear,MONTH(JanSun1+11)=1),JanSun1+11,""))</f>
        <v>44567</v>
      </c>
      <c r="M21" s="47" t="s">
        <v>19</v>
      </c>
      <c r="N21" s="56">
        <f>IF(DAY(JanSun1)=1,IF(AND(YEAR(JanSun1+5)=CalendarYear,MONTH(JanSun1+5)=1),JanSun1+5,""),IF(AND(YEAR(JanSun1+12)=CalendarYear,MONTH(JanSun1+12)=1),JanSun1+12,""))</f>
        <v>44568</v>
      </c>
      <c r="O21" s="47" t="s">
        <v>19</v>
      </c>
      <c r="P21" s="56">
        <f>IF(DAY(JanSun1)=1,IF(AND(YEAR(JanSun1+6)=CalendarYear,MONTH(JanSun1+6)=1),JanSun1+6,""),IF(AND(YEAR(JanSun1+13)=CalendarYear,MONTH(JanSun1+13)=1),JanSun1+13,""))</f>
        <v>44569</v>
      </c>
      <c r="Q21" s="47" t="s">
        <v>19</v>
      </c>
      <c r="R21" s="56">
        <f>IF(DAY(JanSun1)=1,IF(AND(YEAR(JanSun1+7)=CalendarYear,MONTH(JanSun1+7)=1),JanSun1+7,""),IF(AND(YEAR(JanSun1+14)=CalendarYear,MONTH(JanSun1+14)=1),JanSun1+14,""))</f>
        <v>44570</v>
      </c>
      <c r="S21" s="47" t="s">
        <v>19</v>
      </c>
      <c r="T21" s="48"/>
      <c r="W21" s="57"/>
      <c r="X21" s="58"/>
    </row>
    <row r="22" spans="5:24" s="23" customFormat="1" ht="17.399999999999999" customHeight="1" x14ac:dyDescent="0.45">
      <c r="E22" s="51" t="s">
        <v>1</v>
      </c>
      <c r="F22" s="34"/>
      <c r="G22" s="35"/>
      <c r="H22" s="34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22"/>
    </row>
    <row r="23" spans="5:24" s="23" customFormat="1" ht="17.399999999999999" customHeight="1" x14ac:dyDescent="0.45">
      <c r="E23" s="51" t="s">
        <v>2</v>
      </c>
      <c r="F23" s="37"/>
      <c r="G23" s="38"/>
      <c r="H23" s="37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22"/>
    </row>
    <row r="24" spans="5:24" s="23" customFormat="1" ht="17.399999999999999" customHeight="1" x14ac:dyDescent="0.45">
      <c r="E24" s="51" t="s">
        <v>3</v>
      </c>
      <c r="F24" s="37"/>
      <c r="G24" s="38"/>
      <c r="H24" s="37"/>
      <c r="I24" s="38"/>
      <c r="J24" s="39"/>
      <c r="K24" s="38"/>
      <c r="L24" s="39"/>
      <c r="M24" s="38"/>
      <c r="N24" s="39"/>
      <c r="O24" s="38"/>
      <c r="P24" s="39"/>
      <c r="Q24" s="38"/>
      <c r="R24" s="39"/>
      <c r="S24" s="38"/>
      <c r="T24" s="22"/>
    </row>
    <row r="25" spans="5:24" s="23" customFormat="1" ht="17.399999999999999" customHeight="1" x14ac:dyDescent="0.45">
      <c r="E25" s="51" t="s">
        <v>4</v>
      </c>
      <c r="F25" s="37"/>
      <c r="G25" s="38"/>
      <c r="H25" s="37"/>
      <c r="I25" s="38"/>
      <c r="J25" s="39"/>
      <c r="K25" s="38"/>
      <c r="L25" s="39"/>
      <c r="M25" s="38"/>
      <c r="N25" s="39"/>
      <c r="O25" s="38"/>
      <c r="P25" s="39"/>
      <c r="Q25" s="38"/>
      <c r="R25" s="39"/>
      <c r="S25" s="38"/>
      <c r="T25" s="22"/>
    </row>
    <row r="26" spans="5:24" s="23" customFormat="1" ht="17.399999999999999" customHeight="1" x14ac:dyDescent="0.45">
      <c r="E26" s="51" t="s">
        <v>2</v>
      </c>
      <c r="F26" s="37"/>
      <c r="G26" s="38"/>
      <c r="H26" s="37"/>
      <c r="I26" s="38"/>
      <c r="J26" s="39"/>
      <c r="K26" s="38"/>
      <c r="L26" s="39"/>
      <c r="M26" s="38"/>
      <c r="N26" s="39"/>
      <c r="O26" s="38"/>
      <c r="P26" s="39"/>
      <c r="Q26" s="38"/>
      <c r="R26" s="39"/>
      <c r="S26" s="38"/>
      <c r="T26" s="22"/>
    </row>
    <row r="27" spans="5:24" s="23" customFormat="1" ht="17.399999999999999" customHeight="1" x14ac:dyDescent="0.45">
      <c r="E27" s="51"/>
      <c r="F27" s="37"/>
      <c r="G27" s="38"/>
      <c r="H27" s="37"/>
      <c r="I27" s="38"/>
      <c r="J27" s="39"/>
      <c r="K27" s="38"/>
      <c r="L27" s="39"/>
      <c r="M27" s="38"/>
      <c r="N27" s="39"/>
      <c r="O27" s="38"/>
      <c r="P27" s="39"/>
      <c r="Q27" s="38"/>
      <c r="R27" s="39"/>
      <c r="S27" s="38"/>
      <c r="T27" s="22"/>
    </row>
    <row r="28" spans="5:24" s="23" customFormat="1" ht="17.399999999999999" customHeight="1" x14ac:dyDescent="0.45">
      <c r="E28" s="51" t="s">
        <v>6</v>
      </c>
      <c r="F28" s="37"/>
      <c r="G28" s="38"/>
      <c r="H28" s="37"/>
      <c r="I28" s="38"/>
      <c r="J28" s="39"/>
      <c r="K28" s="38"/>
      <c r="L28" s="39"/>
      <c r="M28" s="38"/>
      <c r="N28" s="39"/>
      <c r="O28" s="38"/>
      <c r="P28" s="39"/>
      <c r="Q28" s="38"/>
      <c r="R28" s="39"/>
      <c r="S28" s="38"/>
      <c r="T28" s="22"/>
    </row>
    <row r="29" spans="5:24" s="23" customFormat="1" ht="17.399999999999999" customHeight="1" x14ac:dyDescent="0.35">
      <c r="E29" s="49"/>
      <c r="F29" s="37"/>
      <c r="G29" s="38"/>
      <c r="H29" s="37"/>
      <c r="I29" s="38"/>
      <c r="J29" s="39"/>
      <c r="K29" s="38"/>
      <c r="L29" s="39"/>
      <c r="M29" s="38"/>
      <c r="N29" s="39"/>
      <c r="O29" s="38"/>
      <c r="P29" s="39"/>
      <c r="Q29" s="38"/>
      <c r="R29" s="39"/>
      <c r="S29" s="38"/>
      <c r="T29" s="22"/>
    </row>
    <row r="30" spans="5:24" s="23" customFormat="1" ht="17.399999999999999" customHeight="1" x14ac:dyDescent="0.35">
      <c r="E30" s="49"/>
      <c r="F30" s="37"/>
      <c r="G30" s="38"/>
      <c r="H30" s="37"/>
      <c r="I30" s="38"/>
      <c r="J30" s="39"/>
      <c r="K30" s="38"/>
      <c r="L30" s="39"/>
      <c r="M30" s="38"/>
      <c r="N30" s="39"/>
      <c r="O30" s="38"/>
      <c r="P30" s="39"/>
      <c r="Q30" s="38"/>
      <c r="R30" s="39"/>
      <c r="S30" s="38"/>
      <c r="T30" s="22"/>
    </row>
    <row r="31" spans="5:24" s="23" customFormat="1" ht="17.399999999999999" customHeight="1" x14ac:dyDescent="0.35">
      <c r="E31" s="49"/>
      <c r="F31" s="37"/>
      <c r="G31" s="38"/>
      <c r="H31" s="37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22"/>
    </row>
    <row r="32" spans="5:24" s="23" customFormat="1" ht="17.399999999999999" customHeight="1" x14ac:dyDescent="0.35">
      <c r="E32" s="49"/>
      <c r="F32" s="37"/>
      <c r="G32" s="38"/>
      <c r="H32" s="37"/>
      <c r="I32" s="38"/>
      <c r="J32" s="39"/>
      <c r="K32" s="38"/>
      <c r="L32" s="39"/>
      <c r="M32" s="38"/>
      <c r="N32" s="39"/>
      <c r="O32" s="38"/>
      <c r="P32" s="39"/>
      <c r="Q32" s="38"/>
      <c r="R32" s="39"/>
      <c r="S32" s="38"/>
      <c r="T32" s="22"/>
    </row>
    <row r="33" spans="5:24" s="23" customFormat="1" ht="17.399999999999999" customHeight="1" x14ac:dyDescent="0.35">
      <c r="E33" s="50"/>
      <c r="F33" s="40" t="s">
        <v>5</v>
      </c>
      <c r="G33" s="41"/>
      <c r="H33" s="40" t="s">
        <v>5</v>
      </c>
      <c r="I33" s="41"/>
      <c r="J33" s="42" t="s">
        <v>5</v>
      </c>
      <c r="K33" s="41"/>
      <c r="L33" s="42" t="s">
        <v>5</v>
      </c>
      <c r="M33" s="41"/>
      <c r="N33" s="42" t="s">
        <v>5</v>
      </c>
      <c r="O33" s="41"/>
      <c r="P33" s="42" t="s">
        <v>5</v>
      </c>
      <c r="Q33" s="41"/>
      <c r="R33" s="42" t="s">
        <v>5</v>
      </c>
      <c r="S33" s="41"/>
      <c r="T33" s="22"/>
    </row>
    <row r="34" spans="5:24" s="53" customFormat="1" ht="18" customHeight="1" x14ac:dyDescent="0.3">
      <c r="E34" s="54"/>
      <c r="F34" s="55">
        <f>IF(DAY(JanSun1)=1,IF(AND(YEAR(JanSun1+8)=CalendarYear,MONTH(JanSun1+8)=1),JanSun1+8,""),IF(AND(YEAR(JanSun1+15)=CalendarYear,MONTH(JanSun1+15)=1),JanSun1+15,""))</f>
        <v>44571</v>
      </c>
      <c r="G34" s="47" t="s">
        <v>19</v>
      </c>
      <c r="H34" s="55">
        <f>IF(DAY(JanSun1)=1,IF(AND(YEAR(JanSun1+9)=CalendarYear,MONTH(JanSun1+9)=1),JanSun1+9,""),IF(AND(YEAR(JanSun1+16)=CalendarYear,MONTH(JanSun1+16)=1),JanSun1+16,""))</f>
        <v>44572</v>
      </c>
      <c r="I34" s="47" t="s">
        <v>19</v>
      </c>
      <c r="J34" s="56">
        <f>IF(DAY(JanSun1)=1,IF(AND(YEAR(JanSun1+10)=CalendarYear,MONTH(JanSun1+10)=1),JanSun1+10,""),IF(AND(YEAR(JanSun1+17)=CalendarYear,MONTH(JanSun1+17)=1),JanSun1+17,""))</f>
        <v>44573</v>
      </c>
      <c r="K34" s="47" t="s">
        <v>19</v>
      </c>
      <c r="L34" s="56">
        <f>IF(DAY(JanSun1)=1,IF(AND(YEAR(JanSun1+11)=CalendarYear,MONTH(JanSun1+11)=1),JanSun1+11,""),IF(AND(YEAR(JanSun1+18)=CalendarYear,MONTH(JanSun1+18)=1),JanSun1+18,""))</f>
        <v>44574</v>
      </c>
      <c r="M34" s="47" t="s">
        <v>19</v>
      </c>
      <c r="N34" s="56">
        <f>IF(DAY(JanSun1)=1,IF(AND(YEAR(JanSun1+12)=CalendarYear,MONTH(JanSun1+12)=1),JanSun1+12,""),IF(AND(YEAR(JanSun1+19)=CalendarYear,MONTH(JanSun1+19)=1),JanSun1+19,""))</f>
        <v>44575</v>
      </c>
      <c r="O34" s="47" t="s">
        <v>19</v>
      </c>
      <c r="P34" s="56">
        <f>IF(DAY(JanSun1)=1,IF(AND(YEAR(JanSun1+13)=CalendarYear,MONTH(JanSun1+13)=1),JanSun1+13,""),IF(AND(YEAR(JanSun1+20)=CalendarYear,MONTH(JanSun1+20)=1),JanSun1+20,""))</f>
        <v>44576</v>
      </c>
      <c r="Q34" s="47" t="s">
        <v>19</v>
      </c>
      <c r="R34" s="56">
        <f>IF(DAY(JanSun1)=1,IF(AND(YEAR(JanSun1+14)=CalendarYear,MONTH(JanSun1+14)=1),JanSun1+14,""),IF(AND(YEAR(JanSun1+21)=CalendarYear,MONTH(JanSun1+21)=1),JanSun1+21,""))</f>
        <v>44577</v>
      </c>
      <c r="S34" s="47" t="s">
        <v>19</v>
      </c>
      <c r="T34" s="48"/>
      <c r="W34" s="57"/>
      <c r="X34" s="58"/>
    </row>
    <row r="35" spans="5:24" s="23" customFormat="1" ht="17.399999999999999" customHeight="1" x14ac:dyDescent="0.45">
      <c r="E35" s="51" t="s">
        <v>1</v>
      </c>
      <c r="F35" s="25"/>
      <c r="G35" s="26"/>
      <c r="H35" s="25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2"/>
    </row>
    <row r="36" spans="5:24" s="23" customFormat="1" ht="17.399999999999999" customHeight="1" x14ac:dyDescent="0.45">
      <c r="E36" s="51" t="s">
        <v>2</v>
      </c>
      <c r="F36" s="28"/>
      <c r="G36" s="29"/>
      <c r="H36" s="28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22"/>
    </row>
    <row r="37" spans="5:24" s="23" customFormat="1" ht="17.399999999999999" customHeight="1" x14ac:dyDescent="0.45">
      <c r="E37" s="51" t="s">
        <v>3</v>
      </c>
      <c r="F37" s="28"/>
      <c r="G37" s="29"/>
      <c r="H37" s="28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22"/>
    </row>
    <row r="38" spans="5:24" s="23" customFormat="1" ht="17.399999999999999" customHeight="1" x14ac:dyDescent="0.45">
      <c r="E38" s="51" t="s">
        <v>4</v>
      </c>
      <c r="F38" s="28"/>
      <c r="G38" s="29"/>
      <c r="H38" s="28"/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22"/>
    </row>
    <row r="39" spans="5:24" s="23" customFormat="1" ht="17.399999999999999" customHeight="1" x14ac:dyDescent="0.45">
      <c r="E39" s="51" t="s">
        <v>2</v>
      </c>
      <c r="F39" s="28"/>
      <c r="G39" s="29"/>
      <c r="H39" s="28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22"/>
    </row>
    <row r="40" spans="5:24" s="23" customFormat="1" ht="17.399999999999999" customHeight="1" x14ac:dyDescent="0.45">
      <c r="E40" s="51"/>
      <c r="F40" s="28"/>
      <c r="G40" s="29"/>
      <c r="H40" s="28"/>
      <c r="I40" s="29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22"/>
    </row>
    <row r="41" spans="5:24" s="23" customFormat="1" ht="17.399999999999999" customHeight="1" x14ac:dyDescent="0.45">
      <c r="E41" s="51" t="s">
        <v>6</v>
      </c>
      <c r="F41" s="28"/>
      <c r="G41" s="29"/>
      <c r="H41" s="28"/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22"/>
    </row>
    <row r="42" spans="5:24" s="23" customFormat="1" ht="17.399999999999999" customHeight="1" x14ac:dyDescent="0.35">
      <c r="E42" s="49"/>
      <c r="F42" s="28"/>
      <c r="G42" s="29"/>
      <c r="H42" s="28"/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22"/>
    </row>
    <row r="43" spans="5:24" s="23" customFormat="1" ht="17.399999999999999" customHeight="1" x14ac:dyDescent="0.35">
      <c r="E43" s="49"/>
      <c r="F43" s="28"/>
      <c r="G43" s="29"/>
      <c r="H43" s="28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22"/>
    </row>
    <row r="44" spans="5:24" s="23" customFormat="1" ht="17.399999999999999" customHeight="1" x14ac:dyDescent="0.35">
      <c r="E44" s="49"/>
      <c r="F44" s="28"/>
      <c r="G44" s="29"/>
      <c r="H44" s="28"/>
      <c r="I44" s="29"/>
      <c r="J44" s="30"/>
      <c r="K44" s="29"/>
      <c r="L44" s="30"/>
      <c r="M44" s="29"/>
      <c r="N44" s="30"/>
      <c r="O44" s="29"/>
      <c r="P44" s="30"/>
      <c r="Q44" s="29"/>
      <c r="R44" s="30"/>
      <c r="S44" s="29"/>
      <c r="T44" s="22"/>
    </row>
    <row r="45" spans="5:24" s="23" customFormat="1" ht="17.399999999999999" customHeight="1" x14ac:dyDescent="0.35">
      <c r="E45" s="49"/>
      <c r="F45" s="28"/>
      <c r="G45" s="29"/>
      <c r="H45" s="28"/>
      <c r="I45" s="29"/>
      <c r="J45" s="30"/>
      <c r="K45" s="29"/>
      <c r="L45" s="30"/>
      <c r="M45" s="29"/>
      <c r="N45" s="30"/>
      <c r="O45" s="29"/>
      <c r="P45" s="30"/>
      <c r="Q45" s="29"/>
      <c r="R45" s="30"/>
      <c r="S45" s="29"/>
      <c r="T45" s="22"/>
    </row>
    <row r="46" spans="5:24" s="23" customFormat="1" ht="17.399999999999999" customHeight="1" x14ac:dyDescent="0.35">
      <c r="E46" s="50"/>
      <c r="F46" s="31" t="s">
        <v>5</v>
      </c>
      <c r="G46" s="32"/>
      <c r="H46" s="31" t="s">
        <v>5</v>
      </c>
      <c r="I46" s="32"/>
      <c r="J46" s="33" t="s">
        <v>5</v>
      </c>
      <c r="K46" s="32"/>
      <c r="L46" s="33" t="s">
        <v>5</v>
      </c>
      <c r="M46" s="32"/>
      <c r="N46" s="33" t="s">
        <v>5</v>
      </c>
      <c r="O46" s="32"/>
      <c r="P46" s="33" t="s">
        <v>5</v>
      </c>
      <c r="Q46" s="32"/>
      <c r="R46" s="33" t="s">
        <v>5</v>
      </c>
      <c r="S46" s="32"/>
      <c r="T46" s="22"/>
    </row>
    <row r="47" spans="5:24" s="53" customFormat="1" ht="18" customHeight="1" x14ac:dyDescent="0.3">
      <c r="E47" s="54"/>
      <c r="F47" s="55">
        <f>IF(DAY(JanSun1)=1,IF(AND(YEAR(JanSun1+15)=CalendarYear,MONTH(JanSun1+15)=1),JanSun1+15,""),IF(AND(YEAR(JanSun1+22)=CalendarYear,MONTH(JanSun1+22)=1),JanSun1+22,""))</f>
        <v>44578</v>
      </c>
      <c r="G47" s="47" t="s">
        <v>19</v>
      </c>
      <c r="H47" s="55">
        <f>IF(DAY(JanSun1)=1,IF(AND(YEAR(JanSun1+16)=CalendarYear,MONTH(JanSun1+16)=1),JanSun1+16,""),IF(AND(YEAR(JanSun1+23)=CalendarYear,MONTH(JanSun1+23)=1),JanSun1+23,""))</f>
        <v>44579</v>
      </c>
      <c r="I47" s="47" t="s">
        <v>19</v>
      </c>
      <c r="J47" s="56">
        <f>IF(DAY(JanSun1)=1,IF(AND(YEAR(JanSun1+17)=CalendarYear,MONTH(JanSun1+17)=1),JanSun1+17,""),IF(AND(YEAR(JanSun1+24)=CalendarYear,MONTH(JanSun1+24)=1),JanSun1+24,""))</f>
        <v>44580</v>
      </c>
      <c r="K47" s="47" t="s">
        <v>19</v>
      </c>
      <c r="L47" s="56">
        <f>IF(DAY(JanSun1)=1,IF(AND(YEAR(JanSun1+18)=CalendarYear,MONTH(JanSun1+18)=1),JanSun1+18,""),IF(AND(YEAR(JanSun1+25)=CalendarYear,MONTH(JanSun1+25)=1),JanSun1+25,""))</f>
        <v>44581</v>
      </c>
      <c r="M47" s="47" t="s">
        <v>19</v>
      </c>
      <c r="N47" s="56">
        <f>IF(DAY(JanSun1)=1,IF(AND(YEAR(JanSun1+19)=CalendarYear,MONTH(JanSun1+19)=1),JanSun1+19,""),IF(AND(YEAR(JanSun1+26)=CalendarYear,MONTH(JanSun1+26)=1),JanSun1+26,""))</f>
        <v>44582</v>
      </c>
      <c r="O47" s="47" t="s">
        <v>19</v>
      </c>
      <c r="P47" s="56">
        <f>IF(DAY(JanSun1)=1,IF(AND(YEAR(JanSun1+20)=CalendarYear,MONTH(JanSun1+20)=1),JanSun1+20,""),IF(AND(YEAR(JanSun1+27)=CalendarYear,MONTH(JanSun1+27)=1),JanSun1+27,""))</f>
        <v>44583</v>
      </c>
      <c r="Q47" s="47" t="s">
        <v>19</v>
      </c>
      <c r="R47" s="56">
        <f>IF(DAY(JanSun1)=1,IF(AND(YEAR(JanSun1+21)=CalendarYear,MONTH(JanSun1+21)=1),JanSun1+21,""),IF(AND(YEAR(JanSun1+28)=CalendarYear,MONTH(JanSun1+28)=1),JanSun1+28,""))</f>
        <v>44584</v>
      </c>
      <c r="S47" s="47" t="s">
        <v>19</v>
      </c>
      <c r="T47" s="48"/>
      <c r="W47" s="57"/>
      <c r="X47" s="58"/>
    </row>
    <row r="48" spans="5:24" s="23" customFormat="1" ht="17.399999999999999" customHeight="1" x14ac:dyDescent="0.45">
      <c r="E48" s="51" t="s">
        <v>1</v>
      </c>
      <c r="F48" s="34"/>
      <c r="G48" s="35"/>
      <c r="H48" s="34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22"/>
    </row>
    <row r="49" spans="5:24" s="23" customFormat="1" ht="17.399999999999999" customHeight="1" x14ac:dyDescent="0.45">
      <c r="E49" s="51" t="s">
        <v>2</v>
      </c>
      <c r="F49" s="37"/>
      <c r="G49" s="38"/>
      <c r="H49" s="37"/>
      <c r="I49" s="38"/>
      <c r="J49" s="39"/>
      <c r="K49" s="38"/>
      <c r="L49" s="39"/>
      <c r="M49" s="38"/>
      <c r="N49" s="39"/>
      <c r="O49" s="38"/>
      <c r="P49" s="39"/>
      <c r="Q49" s="38"/>
      <c r="R49" s="39"/>
      <c r="S49" s="38"/>
      <c r="T49" s="22"/>
    </row>
    <row r="50" spans="5:24" s="23" customFormat="1" ht="17.399999999999999" customHeight="1" x14ac:dyDescent="0.45">
      <c r="E50" s="51" t="s">
        <v>3</v>
      </c>
      <c r="F50" s="37"/>
      <c r="G50" s="38"/>
      <c r="H50" s="37"/>
      <c r="I50" s="38"/>
      <c r="J50" s="39"/>
      <c r="K50" s="38"/>
      <c r="L50" s="39"/>
      <c r="M50" s="38"/>
      <c r="N50" s="39"/>
      <c r="O50" s="38"/>
      <c r="P50" s="39"/>
      <c r="Q50" s="38"/>
      <c r="R50" s="39"/>
      <c r="S50" s="38"/>
      <c r="T50" s="22"/>
    </row>
    <row r="51" spans="5:24" s="23" customFormat="1" ht="17.399999999999999" customHeight="1" x14ac:dyDescent="0.45">
      <c r="E51" s="51" t="s">
        <v>4</v>
      </c>
      <c r="F51" s="37"/>
      <c r="G51" s="38"/>
      <c r="H51" s="37"/>
      <c r="I51" s="38"/>
      <c r="J51" s="39"/>
      <c r="K51" s="38"/>
      <c r="L51" s="39"/>
      <c r="M51" s="38"/>
      <c r="N51" s="39"/>
      <c r="O51" s="38"/>
      <c r="P51" s="39"/>
      <c r="Q51" s="38"/>
      <c r="R51" s="39"/>
      <c r="S51" s="38"/>
      <c r="T51" s="22"/>
    </row>
    <row r="52" spans="5:24" s="23" customFormat="1" ht="17.399999999999999" customHeight="1" x14ac:dyDescent="0.45">
      <c r="E52" s="51" t="s">
        <v>2</v>
      </c>
      <c r="F52" s="37"/>
      <c r="G52" s="38"/>
      <c r="H52" s="37"/>
      <c r="I52" s="38"/>
      <c r="J52" s="39"/>
      <c r="K52" s="38"/>
      <c r="L52" s="39"/>
      <c r="M52" s="38"/>
      <c r="N52" s="39"/>
      <c r="O52" s="38"/>
      <c r="P52" s="39"/>
      <c r="Q52" s="38"/>
      <c r="R52" s="39"/>
      <c r="S52" s="38"/>
      <c r="T52" s="22"/>
    </row>
    <row r="53" spans="5:24" s="23" customFormat="1" ht="17.399999999999999" customHeight="1" x14ac:dyDescent="0.45">
      <c r="E53" s="51"/>
      <c r="F53" s="37"/>
      <c r="G53" s="38"/>
      <c r="H53" s="37"/>
      <c r="I53" s="38"/>
      <c r="J53" s="39"/>
      <c r="K53" s="38"/>
      <c r="L53" s="39"/>
      <c r="M53" s="38"/>
      <c r="N53" s="39"/>
      <c r="O53" s="38"/>
      <c r="P53" s="39"/>
      <c r="Q53" s="38"/>
      <c r="R53" s="39"/>
      <c r="S53" s="38"/>
      <c r="T53" s="22"/>
    </row>
    <row r="54" spans="5:24" s="23" customFormat="1" ht="17.399999999999999" customHeight="1" x14ac:dyDescent="0.45">
      <c r="E54" s="51" t="s">
        <v>6</v>
      </c>
      <c r="F54" s="37"/>
      <c r="G54" s="38"/>
      <c r="H54" s="37"/>
      <c r="I54" s="38"/>
      <c r="J54" s="39"/>
      <c r="K54" s="38"/>
      <c r="L54" s="39"/>
      <c r="M54" s="38"/>
      <c r="N54" s="39"/>
      <c r="O54" s="38"/>
      <c r="P54" s="39"/>
      <c r="Q54" s="38"/>
      <c r="R54" s="39"/>
      <c r="S54" s="38"/>
      <c r="T54" s="22"/>
    </row>
    <row r="55" spans="5:24" s="23" customFormat="1" ht="17.399999999999999" customHeight="1" x14ac:dyDescent="0.35">
      <c r="E55" s="49"/>
      <c r="F55" s="37"/>
      <c r="G55" s="38"/>
      <c r="H55" s="37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22"/>
    </row>
    <row r="56" spans="5:24" s="23" customFormat="1" ht="17.399999999999999" customHeight="1" x14ac:dyDescent="0.35">
      <c r="E56" s="49"/>
      <c r="F56" s="37"/>
      <c r="G56" s="38"/>
      <c r="H56" s="37"/>
      <c r="I56" s="38"/>
      <c r="J56" s="39"/>
      <c r="K56" s="38"/>
      <c r="L56" s="39"/>
      <c r="M56" s="38"/>
      <c r="N56" s="39"/>
      <c r="O56" s="38"/>
      <c r="P56" s="39"/>
      <c r="Q56" s="38"/>
      <c r="R56" s="39"/>
      <c r="S56" s="38"/>
      <c r="T56" s="22"/>
    </row>
    <row r="57" spans="5:24" s="23" customFormat="1" ht="17.399999999999999" customHeight="1" x14ac:dyDescent="0.35">
      <c r="E57" s="49"/>
      <c r="F57" s="37"/>
      <c r="G57" s="38"/>
      <c r="H57" s="37"/>
      <c r="I57" s="38"/>
      <c r="J57" s="39"/>
      <c r="K57" s="38"/>
      <c r="L57" s="39"/>
      <c r="M57" s="38"/>
      <c r="N57" s="39"/>
      <c r="O57" s="38"/>
      <c r="P57" s="39"/>
      <c r="Q57" s="38"/>
      <c r="R57" s="39"/>
      <c r="S57" s="38"/>
      <c r="T57" s="22"/>
    </row>
    <row r="58" spans="5:24" s="23" customFormat="1" ht="17.399999999999999" customHeight="1" x14ac:dyDescent="0.35">
      <c r="E58" s="49"/>
      <c r="F58" s="37"/>
      <c r="G58" s="38"/>
      <c r="H58" s="37"/>
      <c r="I58" s="38"/>
      <c r="J58" s="39"/>
      <c r="K58" s="38"/>
      <c r="L58" s="39"/>
      <c r="M58" s="38"/>
      <c r="N58" s="39"/>
      <c r="O58" s="38"/>
      <c r="P58" s="39"/>
      <c r="Q58" s="38"/>
      <c r="R58" s="39"/>
      <c r="S58" s="38"/>
      <c r="T58" s="22"/>
    </row>
    <row r="59" spans="5:24" s="23" customFormat="1" ht="17.399999999999999" customHeight="1" x14ac:dyDescent="0.35">
      <c r="E59" s="50"/>
      <c r="F59" s="40" t="s">
        <v>5</v>
      </c>
      <c r="G59" s="41"/>
      <c r="H59" s="40" t="s">
        <v>5</v>
      </c>
      <c r="I59" s="41"/>
      <c r="J59" s="42" t="s">
        <v>5</v>
      </c>
      <c r="K59" s="41"/>
      <c r="L59" s="42" t="s">
        <v>5</v>
      </c>
      <c r="M59" s="41"/>
      <c r="N59" s="42" t="s">
        <v>5</v>
      </c>
      <c r="O59" s="41"/>
      <c r="P59" s="42" t="s">
        <v>5</v>
      </c>
      <c r="Q59" s="41"/>
      <c r="R59" s="42" t="s">
        <v>5</v>
      </c>
      <c r="S59" s="41"/>
      <c r="T59" s="22"/>
    </row>
    <row r="60" spans="5:24" s="53" customFormat="1" ht="18" customHeight="1" x14ac:dyDescent="0.3">
      <c r="E60" s="54"/>
      <c r="F60" s="55">
        <f>IF(DAY(JanSun1)=1,IF(AND(YEAR(JanSun1+22)=CalendarYear,MONTH(JanSun1+22)=1),JanSun1+22,""),IF(AND(YEAR(JanSun1+29)=CalendarYear,MONTH(JanSun1+29)=1),JanSun1+29,""))</f>
        <v>44585</v>
      </c>
      <c r="G60" s="47" t="s">
        <v>19</v>
      </c>
      <c r="H60" s="55">
        <f>IF(DAY(JanSun1)=1,IF(AND(YEAR(JanSun1+23)=CalendarYear,MONTH(JanSun1+23)=1),JanSun1+23,""),IF(AND(YEAR(JanSun1+30)=CalendarYear,MONTH(JanSun1+30)=1),JanSun1+30,""))</f>
        <v>44586</v>
      </c>
      <c r="I60" s="47" t="s">
        <v>19</v>
      </c>
      <c r="J60" s="56">
        <f>IF(DAY(JanSun1)=1,IF(AND(YEAR(JanSun1+24)=CalendarYear,MONTH(JanSun1+24)=1),JanSun1+24,""),IF(AND(YEAR(JanSun1+31)=CalendarYear,MONTH(JanSun1+31)=1),JanSun1+31,""))</f>
        <v>44587</v>
      </c>
      <c r="K60" s="47" t="s">
        <v>19</v>
      </c>
      <c r="L60" s="56">
        <f>IF(DAY(JanSun1)=1,IF(AND(YEAR(JanSun1+25)=CalendarYear,MONTH(JanSun1+25)=1),JanSun1+25,""),IF(AND(YEAR(JanSun1+32)=CalendarYear,MONTH(JanSun1+32)=1),JanSun1+32,""))</f>
        <v>44588</v>
      </c>
      <c r="M60" s="47" t="s">
        <v>19</v>
      </c>
      <c r="N60" s="56">
        <f>IF(DAY(JanSun1)=1,IF(AND(YEAR(JanSun1+26)=CalendarYear,MONTH(JanSun1+26)=1),JanSun1+26,""),IF(AND(YEAR(JanSun1+33)=CalendarYear,MONTH(JanSun1+33)=1),JanSun1+33,""))</f>
        <v>44589</v>
      </c>
      <c r="O60" s="47" t="s">
        <v>19</v>
      </c>
      <c r="P60" s="56">
        <f>IF(DAY(JanSun1)=1,IF(AND(YEAR(JanSun1+27)=CalendarYear,MONTH(JanSun1+27)=1),JanSun1+27,""),IF(AND(YEAR(JanSun1+34)=CalendarYear,MONTH(JanSun1+34)=1),JanSun1+34,""))</f>
        <v>44590</v>
      </c>
      <c r="Q60" s="47" t="s">
        <v>19</v>
      </c>
      <c r="R60" s="56">
        <f>IF(DAY(JanSun1)=1,IF(AND(YEAR(JanSun1+28)=CalendarYear,MONTH(JanSun1+28)=1),JanSun1+28,""),IF(AND(YEAR(JanSun1+35)=CalendarYear,MONTH(JanSun1+35)=1),JanSun1+35,""))</f>
        <v>44591</v>
      </c>
      <c r="S60" s="47" t="s">
        <v>19</v>
      </c>
      <c r="T60" s="48"/>
      <c r="W60" s="57"/>
      <c r="X60" s="58"/>
    </row>
    <row r="61" spans="5:24" s="23" customFormat="1" ht="17.399999999999999" customHeight="1" x14ac:dyDescent="0.45">
      <c r="E61" s="51" t="s">
        <v>1</v>
      </c>
      <c r="F61" s="25"/>
      <c r="G61" s="26"/>
      <c r="H61" s="25"/>
      <c r="I61" s="26"/>
      <c r="J61" s="27"/>
      <c r="K61" s="26"/>
      <c r="L61" s="27"/>
      <c r="M61" s="26"/>
      <c r="N61" s="27"/>
      <c r="O61" s="26"/>
      <c r="P61" s="27"/>
      <c r="Q61" s="26"/>
      <c r="R61" s="27"/>
      <c r="S61" s="26"/>
      <c r="T61" s="22"/>
    </row>
    <row r="62" spans="5:24" s="23" customFormat="1" ht="17.399999999999999" customHeight="1" x14ac:dyDescent="0.45">
      <c r="E62" s="51" t="s">
        <v>2</v>
      </c>
      <c r="F62" s="28"/>
      <c r="G62" s="29"/>
      <c r="H62" s="28"/>
      <c r="I62" s="29"/>
      <c r="J62" s="30"/>
      <c r="K62" s="29"/>
      <c r="L62" s="30"/>
      <c r="M62" s="29"/>
      <c r="N62" s="30"/>
      <c r="O62" s="29"/>
      <c r="P62" s="30"/>
      <c r="Q62" s="29"/>
      <c r="R62" s="30"/>
      <c r="S62" s="29"/>
      <c r="T62" s="22"/>
    </row>
    <row r="63" spans="5:24" s="23" customFormat="1" ht="17.399999999999999" customHeight="1" x14ac:dyDescent="0.45">
      <c r="E63" s="51" t="s">
        <v>3</v>
      </c>
      <c r="F63" s="28"/>
      <c r="G63" s="29"/>
      <c r="H63" s="28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22"/>
    </row>
    <row r="64" spans="5:24" s="23" customFormat="1" ht="17.399999999999999" customHeight="1" x14ac:dyDescent="0.45">
      <c r="E64" s="51" t="s">
        <v>4</v>
      </c>
      <c r="F64" s="28"/>
      <c r="G64" s="29"/>
      <c r="H64" s="28"/>
      <c r="I64" s="29"/>
      <c r="J64" s="30"/>
      <c r="K64" s="29"/>
      <c r="L64" s="30"/>
      <c r="M64" s="29"/>
      <c r="N64" s="30"/>
      <c r="O64" s="29"/>
      <c r="P64" s="30"/>
      <c r="Q64" s="29"/>
      <c r="R64" s="30"/>
      <c r="S64" s="29"/>
      <c r="T64" s="22"/>
    </row>
    <row r="65" spans="4:24" s="23" customFormat="1" ht="17.399999999999999" customHeight="1" x14ac:dyDescent="0.45">
      <c r="E65" s="51" t="s">
        <v>2</v>
      </c>
      <c r="F65" s="28"/>
      <c r="G65" s="29"/>
      <c r="H65" s="28"/>
      <c r="I65" s="29"/>
      <c r="J65" s="30"/>
      <c r="K65" s="29"/>
      <c r="L65" s="30"/>
      <c r="M65" s="29"/>
      <c r="N65" s="30"/>
      <c r="O65" s="29"/>
      <c r="P65" s="30"/>
      <c r="Q65" s="29"/>
      <c r="R65" s="30"/>
      <c r="S65" s="29"/>
      <c r="T65" s="22"/>
    </row>
    <row r="66" spans="4:24" s="23" customFormat="1" ht="17.399999999999999" customHeight="1" x14ac:dyDescent="0.45">
      <c r="E66" s="51"/>
      <c r="F66" s="28"/>
      <c r="G66" s="29"/>
      <c r="H66" s="28"/>
      <c r="I66" s="29"/>
      <c r="J66" s="30"/>
      <c r="K66" s="29"/>
      <c r="L66" s="30"/>
      <c r="M66" s="29"/>
      <c r="N66" s="30"/>
      <c r="O66" s="29"/>
      <c r="P66" s="30"/>
      <c r="Q66" s="29"/>
      <c r="R66" s="30"/>
      <c r="S66" s="29"/>
      <c r="T66" s="22"/>
    </row>
    <row r="67" spans="4:24" s="23" customFormat="1" ht="17.399999999999999" customHeight="1" x14ac:dyDescent="0.45">
      <c r="E67" s="51" t="s">
        <v>6</v>
      </c>
      <c r="F67" s="28"/>
      <c r="G67" s="29"/>
      <c r="H67" s="28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22"/>
    </row>
    <row r="68" spans="4:24" s="23" customFormat="1" ht="17.399999999999999" customHeight="1" x14ac:dyDescent="0.35">
      <c r="E68" s="49"/>
      <c r="F68" s="28"/>
      <c r="G68" s="29"/>
      <c r="H68" s="28"/>
      <c r="I68" s="29"/>
      <c r="J68" s="30"/>
      <c r="K68" s="29"/>
      <c r="L68" s="30"/>
      <c r="M68" s="29"/>
      <c r="N68" s="30"/>
      <c r="O68" s="29"/>
      <c r="P68" s="30"/>
      <c r="Q68" s="29"/>
      <c r="R68" s="30"/>
      <c r="S68" s="29"/>
      <c r="T68" s="22"/>
    </row>
    <row r="69" spans="4:24" s="23" customFormat="1" ht="17.399999999999999" customHeight="1" x14ac:dyDescent="0.35">
      <c r="E69" s="49"/>
      <c r="F69" s="28"/>
      <c r="G69" s="29"/>
      <c r="H69" s="28"/>
      <c r="I69" s="29"/>
      <c r="J69" s="30"/>
      <c r="K69" s="29"/>
      <c r="L69" s="30"/>
      <c r="M69" s="29"/>
      <c r="N69" s="30"/>
      <c r="O69" s="29"/>
      <c r="P69" s="30"/>
      <c r="Q69" s="29"/>
      <c r="R69" s="30"/>
      <c r="S69" s="29"/>
      <c r="T69" s="22"/>
    </row>
    <row r="70" spans="4:24" s="23" customFormat="1" ht="17.399999999999999" customHeight="1" x14ac:dyDescent="0.35">
      <c r="E70" s="49"/>
      <c r="F70" s="28"/>
      <c r="G70" s="29"/>
      <c r="H70" s="28"/>
      <c r="I70" s="29"/>
      <c r="J70" s="30"/>
      <c r="K70" s="29"/>
      <c r="L70" s="30"/>
      <c r="M70" s="29"/>
      <c r="N70" s="30"/>
      <c r="O70" s="29"/>
      <c r="P70" s="30"/>
      <c r="Q70" s="29"/>
      <c r="R70" s="30"/>
      <c r="S70" s="29"/>
      <c r="T70" s="22"/>
    </row>
    <row r="71" spans="4:24" s="23" customFormat="1" ht="17.399999999999999" customHeight="1" x14ac:dyDescent="0.35">
      <c r="E71" s="49"/>
      <c r="F71" s="28"/>
      <c r="G71" s="29"/>
      <c r="H71" s="28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22"/>
    </row>
    <row r="72" spans="4:24" s="23" customFormat="1" ht="17.399999999999999" customHeight="1" x14ac:dyDescent="0.35">
      <c r="E72" s="50"/>
      <c r="F72" s="31" t="s">
        <v>5</v>
      </c>
      <c r="G72" s="32"/>
      <c r="H72" s="31" t="s">
        <v>5</v>
      </c>
      <c r="I72" s="32"/>
      <c r="J72" s="33" t="s">
        <v>5</v>
      </c>
      <c r="K72" s="32"/>
      <c r="L72" s="33" t="s">
        <v>5</v>
      </c>
      <c r="M72" s="32"/>
      <c r="N72" s="33" t="s">
        <v>5</v>
      </c>
      <c r="O72" s="32"/>
      <c r="P72" s="33" t="s">
        <v>5</v>
      </c>
      <c r="Q72" s="32"/>
      <c r="R72" s="33" t="s">
        <v>5</v>
      </c>
      <c r="S72" s="32"/>
      <c r="T72" s="22"/>
    </row>
    <row r="73" spans="4:24" s="21" customFormat="1" ht="18" customHeight="1" x14ac:dyDescent="0.3">
      <c r="D73" s="53"/>
      <c r="E73" s="54"/>
      <c r="F73" s="55">
        <f>IF(DAY(JanSun1)=1,IF(AND(YEAR(JanSun1+29)=CalendarYear,MONTH(JanSun1+29)=1),JanSun1+29,""),IF(AND(YEAR(JanSun1+36)=CalendarYear,MONTH(JanSun1+36)=1),JanSun1+36,""))</f>
        <v>44592</v>
      </c>
      <c r="G73" s="47" t="s">
        <v>19</v>
      </c>
      <c r="H73" s="55" t="str">
        <f>IF(DAY(JanSun1)=1,IF(AND(YEAR(JanSun1+30)=CalendarYear,MONTH(JanSun1+30)=1),JanSun1+30,""),IF(AND(YEAR(JanSun1+37)=CalendarYear,MONTH(JanSun1+37)=1),JanSun1+37,""))</f>
        <v/>
      </c>
      <c r="I73" s="47" t="s">
        <v>19</v>
      </c>
      <c r="J73" s="56" t="s">
        <v>14</v>
      </c>
      <c r="K73" s="59"/>
      <c r="L73" s="60"/>
      <c r="M73" s="59"/>
      <c r="N73" s="60"/>
      <c r="O73" s="59"/>
      <c r="P73" s="60"/>
      <c r="Q73" s="59"/>
      <c r="R73" s="60"/>
      <c r="S73" s="59"/>
      <c r="T73" s="22"/>
      <c r="W73" s="23"/>
      <c r="X73" s="24"/>
    </row>
    <row r="74" spans="4:24" s="23" customFormat="1" ht="17.399999999999999" customHeight="1" x14ac:dyDescent="0.45">
      <c r="E74" s="51" t="s">
        <v>1</v>
      </c>
      <c r="F74" s="34"/>
      <c r="G74" s="35"/>
      <c r="H74" s="34"/>
      <c r="I74" s="35"/>
      <c r="J74" s="111"/>
      <c r="K74" s="112"/>
      <c r="L74" s="112"/>
      <c r="M74" s="112"/>
      <c r="N74" s="112"/>
      <c r="O74" s="112"/>
      <c r="P74" s="112"/>
      <c r="Q74" s="112"/>
      <c r="R74" s="112"/>
      <c r="S74" s="113"/>
      <c r="T74" s="22"/>
    </row>
    <row r="75" spans="4:24" s="23" customFormat="1" ht="17.399999999999999" customHeight="1" x14ac:dyDescent="0.45">
      <c r="E75" s="51" t="s">
        <v>2</v>
      </c>
      <c r="F75" s="37"/>
      <c r="G75" s="38"/>
      <c r="H75" s="37"/>
      <c r="I75" s="38"/>
      <c r="J75" s="114"/>
      <c r="K75" s="115"/>
      <c r="L75" s="115"/>
      <c r="M75" s="115"/>
      <c r="N75" s="115"/>
      <c r="O75" s="115"/>
      <c r="P75" s="115"/>
      <c r="Q75" s="115"/>
      <c r="R75" s="115"/>
      <c r="S75" s="116"/>
      <c r="T75" s="22"/>
    </row>
    <row r="76" spans="4:24" s="23" customFormat="1" ht="17.399999999999999" customHeight="1" x14ac:dyDescent="0.45">
      <c r="E76" s="51" t="s">
        <v>3</v>
      </c>
      <c r="F76" s="37"/>
      <c r="G76" s="38"/>
      <c r="H76" s="37"/>
      <c r="I76" s="38"/>
      <c r="J76" s="114"/>
      <c r="K76" s="115"/>
      <c r="L76" s="115"/>
      <c r="M76" s="115"/>
      <c r="N76" s="115"/>
      <c r="O76" s="115"/>
      <c r="P76" s="115"/>
      <c r="Q76" s="115"/>
      <c r="R76" s="115"/>
      <c r="S76" s="116"/>
      <c r="T76" s="22"/>
    </row>
    <row r="77" spans="4:24" s="23" customFormat="1" ht="17.399999999999999" customHeight="1" x14ac:dyDescent="0.45">
      <c r="E77" s="51" t="s">
        <v>4</v>
      </c>
      <c r="F77" s="37"/>
      <c r="G77" s="38"/>
      <c r="H77" s="37"/>
      <c r="I77" s="38"/>
      <c r="J77" s="114"/>
      <c r="K77" s="115"/>
      <c r="L77" s="115"/>
      <c r="M77" s="115"/>
      <c r="N77" s="115"/>
      <c r="O77" s="115"/>
      <c r="P77" s="115"/>
      <c r="Q77" s="115"/>
      <c r="R77" s="115"/>
      <c r="S77" s="116"/>
      <c r="T77" s="22"/>
    </row>
    <row r="78" spans="4:24" s="23" customFormat="1" ht="17.399999999999999" customHeight="1" x14ac:dyDescent="0.45">
      <c r="E78" s="51" t="s">
        <v>2</v>
      </c>
      <c r="F78" s="37"/>
      <c r="G78" s="38"/>
      <c r="H78" s="37"/>
      <c r="I78" s="38"/>
      <c r="J78" s="114"/>
      <c r="K78" s="115"/>
      <c r="L78" s="115"/>
      <c r="M78" s="115"/>
      <c r="N78" s="115"/>
      <c r="O78" s="115"/>
      <c r="P78" s="115"/>
      <c r="Q78" s="115"/>
      <c r="R78" s="115"/>
      <c r="S78" s="116"/>
      <c r="T78" s="22"/>
    </row>
    <row r="79" spans="4:24" s="23" customFormat="1" ht="17.399999999999999" customHeight="1" x14ac:dyDescent="0.45">
      <c r="E79" s="51"/>
      <c r="F79" s="37"/>
      <c r="G79" s="38"/>
      <c r="H79" s="37"/>
      <c r="I79" s="38"/>
      <c r="J79" s="114"/>
      <c r="K79" s="115"/>
      <c r="L79" s="115"/>
      <c r="M79" s="115"/>
      <c r="N79" s="115"/>
      <c r="O79" s="115"/>
      <c r="P79" s="115"/>
      <c r="Q79" s="115"/>
      <c r="R79" s="115"/>
      <c r="S79" s="116"/>
      <c r="T79" s="22"/>
    </row>
    <row r="80" spans="4:24" s="23" customFormat="1" ht="17.399999999999999" customHeight="1" x14ac:dyDescent="0.45">
      <c r="E80" s="51" t="s">
        <v>6</v>
      </c>
      <c r="F80" s="37"/>
      <c r="G80" s="38"/>
      <c r="H80" s="37"/>
      <c r="I80" s="38"/>
      <c r="J80" s="114"/>
      <c r="K80" s="115"/>
      <c r="L80" s="115"/>
      <c r="M80" s="115"/>
      <c r="N80" s="115"/>
      <c r="O80" s="115"/>
      <c r="P80" s="115"/>
      <c r="Q80" s="115"/>
      <c r="R80" s="115"/>
      <c r="S80" s="116"/>
      <c r="T80" s="22"/>
    </row>
    <row r="81" spans="1:20" s="23" customFormat="1" ht="17.399999999999999" customHeight="1" x14ac:dyDescent="0.35">
      <c r="E81" s="49"/>
      <c r="F81" s="37"/>
      <c r="G81" s="38"/>
      <c r="H81" s="37"/>
      <c r="I81" s="38"/>
      <c r="J81" s="114"/>
      <c r="K81" s="115"/>
      <c r="L81" s="115"/>
      <c r="M81" s="115"/>
      <c r="N81" s="115"/>
      <c r="O81" s="115"/>
      <c r="P81" s="115"/>
      <c r="Q81" s="115"/>
      <c r="R81" s="115"/>
      <c r="S81" s="116"/>
      <c r="T81" s="22"/>
    </row>
    <row r="82" spans="1:20" s="23" customFormat="1" ht="17.399999999999999" customHeight="1" x14ac:dyDescent="0.35">
      <c r="E82" s="49"/>
      <c r="F82" s="37"/>
      <c r="G82" s="38"/>
      <c r="H82" s="37"/>
      <c r="I82" s="38"/>
      <c r="J82" s="114"/>
      <c r="K82" s="115"/>
      <c r="L82" s="115"/>
      <c r="M82" s="115"/>
      <c r="N82" s="115"/>
      <c r="O82" s="115"/>
      <c r="P82" s="115"/>
      <c r="Q82" s="115"/>
      <c r="R82" s="115"/>
      <c r="S82" s="116"/>
      <c r="T82" s="22"/>
    </row>
    <row r="83" spans="1:20" s="23" customFormat="1" ht="17.399999999999999" customHeight="1" x14ac:dyDescent="0.35">
      <c r="E83" s="49"/>
      <c r="F83" s="37"/>
      <c r="G83" s="38"/>
      <c r="H83" s="37"/>
      <c r="I83" s="38"/>
      <c r="J83" s="114"/>
      <c r="K83" s="115"/>
      <c r="L83" s="115"/>
      <c r="M83" s="115"/>
      <c r="N83" s="115"/>
      <c r="O83" s="115"/>
      <c r="P83" s="115"/>
      <c r="Q83" s="115"/>
      <c r="R83" s="115"/>
      <c r="S83" s="116"/>
      <c r="T83" s="22"/>
    </row>
    <row r="84" spans="1:20" s="23" customFormat="1" ht="17.399999999999999" customHeight="1" x14ac:dyDescent="0.35">
      <c r="E84" s="49"/>
      <c r="F84" s="37"/>
      <c r="G84" s="38"/>
      <c r="H84" s="37"/>
      <c r="I84" s="38"/>
      <c r="J84" s="114"/>
      <c r="K84" s="115"/>
      <c r="L84" s="115"/>
      <c r="M84" s="115"/>
      <c r="N84" s="115"/>
      <c r="O84" s="115"/>
      <c r="P84" s="115"/>
      <c r="Q84" s="115"/>
      <c r="R84" s="115"/>
      <c r="S84" s="116"/>
      <c r="T84" s="22"/>
    </row>
    <row r="85" spans="1:20" s="23" customFormat="1" ht="17.399999999999999" customHeight="1" x14ac:dyDescent="0.35">
      <c r="E85" s="50"/>
      <c r="F85" s="40" t="s">
        <v>5</v>
      </c>
      <c r="G85" s="41"/>
      <c r="H85" s="40" t="s">
        <v>5</v>
      </c>
      <c r="I85" s="41"/>
      <c r="J85" s="117"/>
      <c r="K85" s="118"/>
      <c r="L85" s="118"/>
      <c r="M85" s="118"/>
      <c r="N85" s="118"/>
      <c r="O85" s="118"/>
      <c r="P85" s="118"/>
      <c r="Q85" s="118"/>
      <c r="R85" s="118"/>
      <c r="S85" s="119"/>
      <c r="T85" s="22"/>
    </row>
    <row r="86" spans="1:20" ht="22.75" customHeight="1" x14ac:dyDescent="0.3">
      <c r="E86" s="107" t="s">
        <v>17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1:20" ht="22.75" customHeight="1" x14ac:dyDescent="0.3">
      <c r="A87" s="2"/>
      <c r="B87" s="2"/>
      <c r="C87" s="2"/>
      <c r="D87" s="2"/>
      <c r="E87" s="106" t="s">
        <v>18</v>
      </c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  <row r="88" spans="1:20" x14ac:dyDescent="0.3">
      <c r="A88" s="2"/>
      <c r="B88" s="2"/>
      <c r="C88" s="2"/>
      <c r="D88" s="2"/>
    </row>
    <row r="89" spans="1:20" x14ac:dyDescent="0.3">
      <c r="A89" s="2"/>
      <c r="B89" s="2"/>
      <c r="C89" s="2"/>
      <c r="D89" s="2"/>
    </row>
    <row r="90" spans="1:20" ht="21" customHeight="1" x14ac:dyDescent="0.3">
      <c r="A90" s="2"/>
      <c r="B90" s="2"/>
      <c r="C90" s="2"/>
      <c r="D90" s="2"/>
      <c r="H90" s="5"/>
      <c r="I90" s="17"/>
      <c r="J90" s="4"/>
      <c r="K90" s="18"/>
      <c r="L90" s="3"/>
      <c r="M90" s="19"/>
    </row>
    <row r="91" spans="1:20" ht="19.5" customHeight="1" x14ac:dyDescent="0.3">
      <c r="A91" s="2"/>
      <c r="B91" s="2"/>
      <c r="C91" s="2"/>
      <c r="D91" s="2"/>
    </row>
    <row r="92" spans="1:20" ht="15" x14ac:dyDescent="0.3">
      <c r="A92"/>
      <c r="B92"/>
      <c r="C92"/>
      <c r="D92"/>
    </row>
    <row r="93" spans="1:20" x14ac:dyDescent="0.3">
      <c r="A93" s="2"/>
      <c r="B93" s="2"/>
      <c r="C93" s="2"/>
      <c r="D93" s="2"/>
    </row>
    <row r="94" spans="1:20" x14ac:dyDescent="0.3">
      <c r="A94" s="2"/>
      <c r="B94" s="2"/>
      <c r="C94" s="2"/>
      <c r="D94" s="2"/>
    </row>
    <row r="95" spans="1:20" x14ac:dyDescent="0.3">
      <c r="A95" s="2"/>
      <c r="B95" s="2"/>
      <c r="C95" s="2"/>
      <c r="D95" s="2"/>
    </row>
    <row r="96" spans="1:20" x14ac:dyDescent="0.3">
      <c r="A96" s="2"/>
      <c r="B96" s="2"/>
      <c r="C96" s="2"/>
      <c r="D96" s="2"/>
    </row>
    <row r="97" spans="1:4" x14ac:dyDescent="0.3">
      <c r="A97" s="2"/>
      <c r="B97" s="2"/>
      <c r="C97" s="2"/>
      <c r="D97" s="2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ht="15" x14ac:dyDescent="0.3">
      <c r="A105"/>
      <c r="B105"/>
      <c r="C105"/>
      <c r="D105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ht="15" x14ac:dyDescent="0.3">
      <c r="A118"/>
      <c r="B118"/>
      <c r="C118"/>
      <c r="D118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29" spans="1:4" x14ac:dyDescent="0.3">
      <c r="A129" s="2"/>
      <c r="B129" s="2"/>
      <c r="C129" s="2"/>
      <c r="D129" s="2"/>
    </row>
    <row r="130" spans="1:4" x14ac:dyDescent="0.3">
      <c r="A130" s="2"/>
      <c r="B130" s="2"/>
      <c r="C130" s="2"/>
      <c r="D130" s="2"/>
    </row>
    <row r="131" spans="1:4" ht="15" x14ac:dyDescent="0.3">
      <c r="A131"/>
      <c r="B131"/>
      <c r="C131"/>
      <c r="D131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2"/>
      <c r="B137" s="2"/>
      <c r="C137" s="2"/>
      <c r="D137" s="2"/>
    </row>
    <row r="138" spans="1:4" x14ac:dyDescent="0.3">
      <c r="A138" s="2"/>
      <c r="B138" s="2"/>
      <c r="C138" s="2"/>
      <c r="D138" s="2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x14ac:dyDescent="0.3">
      <c r="A142" s="2"/>
      <c r="B142" s="2"/>
      <c r="C142" s="2"/>
      <c r="D142" s="2"/>
    </row>
    <row r="143" spans="1:4" x14ac:dyDescent="0.3">
      <c r="A143" s="2"/>
      <c r="B143" s="2"/>
      <c r="C143" s="2"/>
      <c r="D143" s="2"/>
    </row>
    <row r="144" spans="1:4" ht="15" x14ac:dyDescent="0.3">
      <c r="A144"/>
      <c r="B144"/>
      <c r="C144"/>
      <c r="D144"/>
    </row>
    <row r="145" spans="1:4" x14ac:dyDescent="0.3">
      <c r="A145" s="2"/>
      <c r="B145" s="2"/>
      <c r="C145" s="2"/>
      <c r="D145" s="2"/>
    </row>
    <row r="146" spans="1:4" x14ac:dyDescent="0.3">
      <c r="A146" s="2"/>
      <c r="B146" s="2"/>
      <c r="C146" s="2"/>
      <c r="D146" s="2"/>
    </row>
    <row r="147" spans="1:4" x14ac:dyDescent="0.3">
      <c r="A147" s="2"/>
      <c r="B147" s="2"/>
      <c r="C147" s="2"/>
      <c r="D147" s="2"/>
    </row>
    <row r="148" spans="1:4" x14ac:dyDescent="0.3">
      <c r="A148" s="2"/>
      <c r="B148" s="2"/>
      <c r="C148" s="2"/>
      <c r="D148" s="2"/>
    </row>
    <row r="149" spans="1:4" x14ac:dyDescent="0.3">
      <c r="A149" s="2"/>
      <c r="B149" s="2"/>
      <c r="C149" s="2"/>
      <c r="D149" s="2"/>
    </row>
    <row r="150" spans="1:4" x14ac:dyDescent="0.3">
      <c r="A150" s="2"/>
      <c r="B150" s="2"/>
      <c r="C150" s="2"/>
      <c r="D150" s="2"/>
    </row>
    <row r="151" spans="1:4" x14ac:dyDescent="0.3">
      <c r="A151" s="2"/>
      <c r="B151" s="2"/>
      <c r="C151" s="2"/>
      <c r="D151" s="2"/>
    </row>
    <row r="152" spans="1:4" x14ac:dyDescent="0.3">
      <c r="A152" s="2"/>
      <c r="B152" s="2"/>
      <c r="C152" s="2"/>
      <c r="D152" s="2"/>
    </row>
    <row r="153" spans="1:4" x14ac:dyDescent="0.3">
      <c r="A153" s="2"/>
      <c r="B153" s="2"/>
      <c r="C153" s="2"/>
      <c r="D153" s="2"/>
    </row>
    <row r="154" spans="1:4" x14ac:dyDescent="0.3">
      <c r="A154" s="2"/>
      <c r="B154" s="2"/>
      <c r="C154" s="2"/>
      <c r="D154" s="2"/>
    </row>
    <row r="155" spans="1:4" x14ac:dyDescent="0.3">
      <c r="A155" s="2"/>
      <c r="B155" s="2"/>
      <c r="C155" s="2"/>
      <c r="D155" s="2"/>
    </row>
    <row r="156" spans="1:4" x14ac:dyDescent="0.3">
      <c r="A156" s="2"/>
      <c r="B156" s="2"/>
      <c r="C156" s="2"/>
      <c r="D156" s="2"/>
    </row>
    <row r="159" spans="1:4" x14ac:dyDescent="0.3">
      <c r="A159" s="2"/>
      <c r="B159" s="2"/>
      <c r="C159" s="2"/>
      <c r="D159" s="2"/>
    </row>
    <row r="160" spans="1:4" x14ac:dyDescent="0.3">
      <c r="A160" s="2"/>
      <c r="B160" s="2"/>
      <c r="C160" s="2"/>
      <c r="D160" s="2"/>
    </row>
    <row r="161" spans="1:4" x14ac:dyDescent="0.3">
      <c r="A161" s="2"/>
      <c r="B161" s="2"/>
      <c r="C161" s="2"/>
      <c r="D161" s="2"/>
    </row>
    <row r="162" spans="1:4" x14ac:dyDescent="0.3">
      <c r="A162" s="2"/>
      <c r="B162" s="2"/>
      <c r="C162" s="2"/>
      <c r="D162" s="2"/>
    </row>
    <row r="163" spans="1:4" ht="15" x14ac:dyDescent="0.3">
      <c r="A163"/>
      <c r="B163"/>
      <c r="C163"/>
      <c r="D163"/>
    </row>
    <row r="164" spans="1:4" x14ac:dyDescent="0.3">
      <c r="A164" s="2"/>
      <c r="B164" s="2"/>
      <c r="C164" s="2"/>
      <c r="D164" s="2"/>
    </row>
    <row r="165" spans="1:4" x14ac:dyDescent="0.3">
      <c r="A165" s="2"/>
      <c r="B165" s="2"/>
      <c r="C165" s="2"/>
      <c r="D165" s="2"/>
    </row>
    <row r="166" spans="1:4" x14ac:dyDescent="0.3">
      <c r="A166" s="2"/>
      <c r="B166" s="2"/>
      <c r="C166" s="2"/>
      <c r="D166" s="2"/>
    </row>
    <row r="167" spans="1:4" x14ac:dyDescent="0.3">
      <c r="A167" s="2"/>
      <c r="B167" s="2"/>
      <c r="C167" s="2"/>
      <c r="D167" s="2"/>
    </row>
    <row r="168" spans="1:4" x14ac:dyDescent="0.3">
      <c r="A168" s="2"/>
      <c r="B168" s="2"/>
      <c r="C168" s="2"/>
      <c r="D168" s="2"/>
    </row>
    <row r="169" spans="1:4" x14ac:dyDescent="0.3">
      <c r="A169" s="2"/>
      <c r="B169" s="2"/>
      <c r="C169" s="2"/>
      <c r="D169" s="2"/>
    </row>
    <row r="170" spans="1:4" x14ac:dyDescent="0.3">
      <c r="A170" s="2"/>
      <c r="B170" s="2"/>
      <c r="C170" s="2"/>
      <c r="D170" s="2"/>
    </row>
    <row r="171" spans="1:4" x14ac:dyDescent="0.3">
      <c r="A171" s="2"/>
      <c r="B171" s="2"/>
      <c r="C171" s="2"/>
      <c r="D171" s="2"/>
    </row>
    <row r="172" spans="1:4" x14ac:dyDescent="0.3">
      <c r="A172" s="2"/>
      <c r="B172" s="2"/>
      <c r="C172" s="2"/>
      <c r="D172" s="2"/>
    </row>
    <row r="173" spans="1:4" x14ac:dyDescent="0.3">
      <c r="A173" s="2"/>
      <c r="B173" s="2"/>
      <c r="C173" s="2"/>
      <c r="D173" s="2"/>
    </row>
    <row r="174" spans="1:4" x14ac:dyDescent="0.3">
      <c r="A174" s="2"/>
      <c r="B174" s="2"/>
      <c r="C174" s="2"/>
      <c r="D174" s="2"/>
    </row>
    <row r="175" spans="1:4" x14ac:dyDescent="0.3">
      <c r="A175" s="2"/>
      <c r="B175" s="2"/>
      <c r="C175" s="2"/>
      <c r="D175" s="2"/>
    </row>
    <row r="176" spans="1:4" ht="15" x14ac:dyDescent="0.3">
      <c r="A176"/>
      <c r="B176"/>
      <c r="C176"/>
      <c r="D176"/>
    </row>
    <row r="177" spans="1:4" x14ac:dyDescent="0.3">
      <c r="A177" s="2"/>
      <c r="B177" s="2"/>
      <c r="C177" s="2"/>
      <c r="D177" s="2"/>
    </row>
    <row r="178" spans="1:4" x14ac:dyDescent="0.3">
      <c r="A178" s="2"/>
      <c r="B178" s="2"/>
      <c r="C178" s="2"/>
      <c r="D178" s="2"/>
    </row>
    <row r="179" spans="1:4" x14ac:dyDescent="0.3">
      <c r="A179" s="2"/>
      <c r="B179" s="2"/>
      <c r="C179" s="2"/>
      <c r="D179" s="2"/>
    </row>
    <row r="180" spans="1:4" x14ac:dyDescent="0.3">
      <c r="A180" s="2"/>
      <c r="B180" s="2"/>
      <c r="C180" s="2"/>
      <c r="D180" s="2"/>
    </row>
    <row r="181" spans="1:4" x14ac:dyDescent="0.3">
      <c r="A181" s="2"/>
      <c r="B181" s="2"/>
      <c r="C181" s="2"/>
      <c r="D181" s="2"/>
    </row>
    <row r="182" spans="1:4" x14ac:dyDescent="0.3">
      <c r="A182" s="2"/>
      <c r="B182" s="2"/>
      <c r="C182" s="2"/>
      <c r="D182" s="2"/>
    </row>
    <row r="183" spans="1:4" x14ac:dyDescent="0.3">
      <c r="A183" s="2"/>
      <c r="B183" s="2"/>
      <c r="C183" s="2"/>
      <c r="D183" s="2"/>
    </row>
    <row r="184" spans="1:4" x14ac:dyDescent="0.3">
      <c r="A184" s="2"/>
      <c r="B184" s="2"/>
      <c r="C184" s="2"/>
      <c r="D184" s="2"/>
    </row>
    <row r="185" spans="1:4" x14ac:dyDescent="0.3">
      <c r="A185" s="2"/>
      <c r="B185" s="2"/>
      <c r="C185" s="2"/>
      <c r="D185" s="2"/>
    </row>
    <row r="186" spans="1:4" x14ac:dyDescent="0.3">
      <c r="A186" s="2"/>
      <c r="B186" s="2"/>
      <c r="C186" s="2"/>
      <c r="D186" s="2"/>
    </row>
    <row r="187" spans="1:4" x14ac:dyDescent="0.3">
      <c r="A187" s="2"/>
      <c r="B187" s="2"/>
      <c r="C187" s="2"/>
      <c r="D187" s="2"/>
    </row>
    <row r="188" spans="1:4" x14ac:dyDescent="0.3">
      <c r="A188" s="2"/>
      <c r="B188" s="2"/>
      <c r="C188" s="2"/>
      <c r="D188" s="2"/>
    </row>
    <row r="189" spans="1:4" ht="15" x14ac:dyDescent="0.3">
      <c r="A189"/>
      <c r="B189"/>
      <c r="C189"/>
      <c r="D189"/>
    </row>
    <row r="190" spans="1:4" x14ac:dyDescent="0.3">
      <c r="A190" s="2"/>
      <c r="B190" s="2"/>
      <c r="C190" s="2"/>
      <c r="D190" s="2"/>
    </row>
    <row r="191" spans="1:4" x14ac:dyDescent="0.3">
      <c r="A191" s="2"/>
      <c r="B191" s="2"/>
      <c r="C191" s="2"/>
      <c r="D191" s="2"/>
    </row>
    <row r="192" spans="1:4" x14ac:dyDescent="0.3">
      <c r="A192" s="2"/>
      <c r="B192" s="2"/>
      <c r="C192" s="2"/>
      <c r="D192" s="2"/>
    </row>
    <row r="193" spans="1:4" x14ac:dyDescent="0.3">
      <c r="A193" s="2"/>
      <c r="B193" s="2"/>
      <c r="C193" s="2"/>
      <c r="D193" s="2"/>
    </row>
    <row r="194" spans="1:4" x14ac:dyDescent="0.3">
      <c r="A194" s="2"/>
      <c r="B194" s="2"/>
      <c r="C194" s="2"/>
      <c r="D194" s="2"/>
    </row>
    <row r="195" spans="1:4" x14ac:dyDescent="0.3">
      <c r="A195" s="2"/>
      <c r="B195" s="2"/>
      <c r="C195" s="2"/>
      <c r="D195" s="2"/>
    </row>
    <row r="196" spans="1:4" x14ac:dyDescent="0.3">
      <c r="A196" s="2"/>
      <c r="B196" s="2"/>
      <c r="C196" s="2"/>
      <c r="D196" s="2"/>
    </row>
    <row r="197" spans="1:4" x14ac:dyDescent="0.3">
      <c r="A197" s="2"/>
      <c r="B197" s="2"/>
      <c r="C197" s="2"/>
      <c r="D197" s="2"/>
    </row>
    <row r="198" spans="1:4" x14ac:dyDescent="0.3">
      <c r="A198" s="2"/>
      <c r="B198" s="2"/>
      <c r="C198" s="2"/>
      <c r="D198" s="2"/>
    </row>
    <row r="199" spans="1:4" x14ac:dyDescent="0.3">
      <c r="A199" s="2"/>
      <c r="B199" s="2"/>
      <c r="C199" s="2"/>
      <c r="D199" s="2"/>
    </row>
    <row r="200" spans="1:4" x14ac:dyDescent="0.3">
      <c r="A200" s="2"/>
      <c r="B200" s="2"/>
      <c r="C200" s="2"/>
      <c r="D200" s="2"/>
    </row>
    <row r="201" spans="1:4" x14ac:dyDescent="0.3">
      <c r="A201" s="2"/>
      <c r="B201" s="2"/>
      <c r="C201" s="2"/>
      <c r="D201" s="2"/>
    </row>
    <row r="202" spans="1:4" ht="15" x14ac:dyDescent="0.3">
      <c r="A202"/>
      <c r="B202"/>
      <c r="C202"/>
      <c r="D202"/>
    </row>
    <row r="203" spans="1:4" x14ac:dyDescent="0.3">
      <c r="A203" s="2"/>
      <c r="B203" s="2"/>
      <c r="C203" s="2"/>
      <c r="D203" s="2"/>
    </row>
    <row r="204" spans="1:4" x14ac:dyDescent="0.3">
      <c r="A204" s="2"/>
      <c r="B204" s="2"/>
      <c r="C204" s="2"/>
      <c r="D204" s="2"/>
    </row>
    <row r="205" spans="1:4" x14ac:dyDescent="0.3">
      <c r="A205" s="2"/>
      <c r="B205" s="2"/>
      <c r="C205" s="2"/>
      <c r="D205" s="2"/>
    </row>
    <row r="206" spans="1:4" x14ac:dyDescent="0.3">
      <c r="A206" s="2"/>
      <c r="B206" s="2"/>
      <c r="C206" s="2"/>
      <c r="D206" s="2"/>
    </row>
    <row r="207" spans="1:4" x14ac:dyDescent="0.3">
      <c r="A207" s="2"/>
      <c r="B207" s="2"/>
      <c r="C207" s="2"/>
      <c r="D207" s="2"/>
    </row>
    <row r="208" spans="1:4" x14ac:dyDescent="0.3">
      <c r="A208" s="2"/>
      <c r="B208" s="2"/>
      <c r="C208" s="2"/>
      <c r="D208" s="2"/>
    </row>
    <row r="209" spans="1:4" x14ac:dyDescent="0.3">
      <c r="A209" s="2"/>
      <c r="B209" s="2"/>
      <c r="C209" s="2"/>
      <c r="D209" s="2"/>
    </row>
    <row r="210" spans="1:4" x14ac:dyDescent="0.3">
      <c r="A210" s="2"/>
      <c r="B210" s="2"/>
      <c r="C210" s="2"/>
      <c r="D210" s="2"/>
    </row>
    <row r="211" spans="1:4" x14ac:dyDescent="0.3">
      <c r="A211" s="2"/>
      <c r="B211" s="2"/>
      <c r="C211" s="2"/>
      <c r="D211" s="2"/>
    </row>
    <row r="212" spans="1:4" x14ac:dyDescent="0.3">
      <c r="A212" s="2"/>
      <c r="B212" s="2"/>
      <c r="C212" s="2"/>
      <c r="D212" s="2"/>
    </row>
    <row r="213" spans="1:4" x14ac:dyDescent="0.3">
      <c r="A213" s="2"/>
      <c r="B213" s="2"/>
      <c r="C213" s="2"/>
      <c r="D213" s="2"/>
    </row>
    <row r="214" spans="1:4" x14ac:dyDescent="0.3">
      <c r="A214" s="2"/>
      <c r="B214" s="2"/>
      <c r="C214" s="2"/>
      <c r="D214" s="2"/>
    </row>
    <row r="215" spans="1:4" ht="15" x14ac:dyDescent="0.3">
      <c r="A215"/>
      <c r="B215"/>
      <c r="C215"/>
      <c r="D215"/>
    </row>
    <row r="216" spans="1:4" x14ac:dyDescent="0.3">
      <c r="A216" s="2"/>
      <c r="B216" s="2"/>
      <c r="C216" s="2"/>
      <c r="D216" s="2"/>
    </row>
    <row r="217" spans="1:4" x14ac:dyDescent="0.3">
      <c r="A217" s="2"/>
      <c r="B217" s="2"/>
      <c r="C217" s="2"/>
      <c r="D217" s="2"/>
    </row>
    <row r="218" spans="1:4" x14ac:dyDescent="0.3">
      <c r="A218" s="2"/>
      <c r="B218" s="2"/>
      <c r="C218" s="2"/>
      <c r="D218" s="2"/>
    </row>
    <row r="219" spans="1:4" x14ac:dyDescent="0.3">
      <c r="A219" s="2"/>
      <c r="B219" s="2"/>
      <c r="C219" s="2"/>
      <c r="D219" s="2"/>
    </row>
    <row r="220" spans="1:4" x14ac:dyDescent="0.3">
      <c r="A220" s="2"/>
      <c r="B220" s="2"/>
      <c r="C220" s="2"/>
      <c r="D220" s="2"/>
    </row>
    <row r="221" spans="1:4" x14ac:dyDescent="0.3">
      <c r="A221" s="2"/>
      <c r="B221" s="2"/>
      <c r="C221" s="2"/>
      <c r="D221" s="2"/>
    </row>
    <row r="222" spans="1:4" x14ac:dyDescent="0.3">
      <c r="A222" s="2"/>
      <c r="B222" s="2"/>
      <c r="C222" s="2"/>
      <c r="D222" s="2"/>
    </row>
    <row r="223" spans="1:4" x14ac:dyDescent="0.3">
      <c r="A223" s="2"/>
      <c r="B223" s="2"/>
      <c r="C223" s="2"/>
      <c r="D223" s="2"/>
    </row>
    <row r="224" spans="1:4" x14ac:dyDescent="0.3">
      <c r="A224" s="2"/>
      <c r="B224" s="2"/>
      <c r="C224" s="2"/>
      <c r="D224" s="2"/>
    </row>
    <row r="225" spans="1:4" x14ac:dyDescent="0.3">
      <c r="A225" s="2"/>
      <c r="B225" s="2"/>
      <c r="C225" s="2"/>
      <c r="D225" s="2"/>
    </row>
    <row r="226" spans="1:4" x14ac:dyDescent="0.3">
      <c r="A226" s="2"/>
      <c r="B226" s="2"/>
      <c r="C226" s="2"/>
      <c r="D226" s="2"/>
    </row>
    <row r="227" spans="1:4" x14ac:dyDescent="0.3">
      <c r="A227" s="2"/>
      <c r="B227" s="2"/>
      <c r="C227" s="2"/>
      <c r="D227" s="2"/>
    </row>
    <row r="231" spans="1:4" x14ac:dyDescent="0.3">
      <c r="A231" s="2"/>
      <c r="B231" s="2"/>
      <c r="C231" s="2"/>
      <c r="D231" s="2"/>
    </row>
    <row r="232" spans="1:4" x14ac:dyDescent="0.3">
      <c r="A232" s="2"/>
      <c r="B232" s="2"/>
      <c r="C232" s="2"/>
      <c r="D232" s="2"/>
    </row>
    <row r="233" spans="1:4" x14ac:dyDescent="0.3">
      <c r="A233" s="2"/>
      <c r="B233" s="2"/>
      <c r="C233" s="2"/>
      <c r="D233" s="2"/>
    </row>
    <row r="234" spans="1:4" x14ac:dyDescent="0.3">
      <c r="A234" s="2"/>
      <c r="B234" s="2"/>
      <c r="C234" s="2"/>
      <c r="D234" s="2"/>
    </row>
    <row r="235" spans="1:4" x14ac:dyDescent="0.3">
      <c r="A235" s="2"/>
      <c r="B235" s="2"/>
      <c r="C235" s="2"/>
      <c r="D235" s="2"/>
    </row>
    <row r="236" spans="1:4" x14ac:dyDescent="0.3">
      <c r="A236" s="2"/>
      <c r="B236" s="2"/>
      <c r="C236" s="2"/>
      <c r="D236" s="2"/>
    </row>
    <row r="237" spans="1:4" x14ac:dyDescent="0.3">
      <c r="A237" s="2"/>
      <c r="B237" s="2"/>
      <c r="C237" s="2"/>
      <c r="D237" s="2"/>
    </row>
    <row r="238" spans="1:4" ht="15" x14ac:dyDescent="0.3">
      <c r="A238"/>
      <c r="B238"/>
      <c r="C238"/>
      <c r="D238"/>
    </row>
    <row r="239" spans="1:4" x14ac:dyDescent="0.3">
      <c r="A239" s="2"/>
      <c r="B239" s="2"/>
      <c r="C239" s="2"/>
      <c r="D239" s="2"/>
    </row>
    <row r="240" spans="1:4" x14ac:dyDescent="0.3">
      <c r="A240" s="2"/>
      <c r="B240" s="2"/>
      <c r="C240" s="2"/>
      <c r="D240" s="2"/>
    </row>
    <row r="241" spans="1:4" x14ac:dyDescent="0.3">
      <c r="A241" s="2"/>
      <c r="B241" s="2"/>
      <c r="C241" s="2"/>
      <c r="D241" s="2"/>
    </row>
    <row r="242" spans="1:4" x14ac:dyDescent="0.3">
      <c r="A242" s="2"/>
      <c r="B242" s="2"/>
      <c r="C242" s="2"/>
      <c r="D242" s="2"/>
    </row>
    <row r="243" spans="1:4" x14ac:dyDescent="0.3">
      <c r="A243" s="2"/>
      <c r="B243" s="2"/>
      <c r="C243" s="2"/>
      <c r="D243" s="2"/>
    </row>
    <row r="244" spans="1:4" x14ac:dyDescent="0.3">
      <c r="A244" s="2"/>
      <c r="B244" s="2"/>
      <c r="C244" s="2"/>
      <c r="D244" s="2"/>
    </row>
    <row r="245" spans="1:4" x14ac:dyDescent="0.3">
      <c r="A245" s="2"/>
      <c r="B245" s="2"/>
      <c r="C245" s="2"/>
      <c r="D245" s="2"/>
    </row>
    <row r="246" spans="1:4" x14ac:dyDescent="0.3">
      <c r="A246" s="2"/>
      <c r="B246" s="2"/>
      <c r="C246" s="2"/>
      <c r="D246" s="2"/>
    </row>
    <row r="247" spans="1:4" x14ac:dyDescent="0.3">
      <c r="A247" s="2"/>
      <c r="B247" s="2"/>
      <c r="C247" s="2"/>
      <c r="D247" s="2"/>
    </row>
    <row r="248" spans="1:4" x14ac:dyDescent="0.3">
      <c r="A248" s="2"/>
      <c r="B248" s="2"/>
      <c r="C248" s="2"/>
      <c r="D248" s="2"/>
    </row>
    <row r="249" spans="1:4" x14ac:dyDescent="0.3">
      <c r="A249" s="2"/>
      <c r="B249" s="2"/>
      <c r="C249" s="2"/>
      <c r="D249" s="2"/>
    </row>
    <row r="250" spans="1:4" x14ac:dyDescent="0.3">
      <c r="A250" s="2"/>
      <c r="B250" s="2"/>
      <c r="C250" s="2"/>
      <c r="D250" s="2"/>
    </row>
    <row r="251" spans="1:4" ht="15" x14ac:dyDescent="0.3">
      <c r="A251"/>
      <c r="B251"/>
      <c r="C251"/>
      <c r="D251"/>
    </row>
    <row r="252" spans="1:4" x14ac:dyDescent="0.3">
      <c r="A252" s="2"/>
      <c r="B252" s="2"/>
      <c r="C252" s="2"/>
      <c r="D252" s="2"/>
    </row>
    <row r="253" spans="1:4" x14ac:dyDescent="0.3">
      <c r="A253" s="2"/>
      <c r="B253" s="2"/>
      <c r="C253" s="2"/>
      <c r="D253" s="2"/>
    </row>
    <row r="254" spans="1:4" x14ac:dyDescent="0.3">
      <c r="A254" s="2"/>
      <c r="B254" s="2"/>
      <c r="C254" s="2"/>
      <c r="D254" s="2"/>
    </row>
    <row r="255" spans="1:4" x14ac:dyDescent="0.3">
      <c r="A255" s="2"/>
      <c r="B255" s="2"/>
      <c r="C255" s="2"/>
      <c r="D255" s="2"/>
    </row>
    <row r="256" spans="1:4" x14ac:dyDescent="0.3">
      <c r="A256" s="2"/>
      <c r="B256" s="2"/>
      <c r="C256" s="2"/>
      <c r="D256" s="2"/>
    </row>
    <row r="257" spans="1:4" x14ac:dyDescent="0.3">
      <c r="A257" s="2"/>
      <c r="B257" s="2"/>
      <c r="C257" s="2"/>
      <c r="D257" s="2"/>
    </row>
    <row r="258" spans="1:4" x14ac:dyDescent="0.3">
      <c r="A258" s="2"/>
      <c r="B258" s="2"/>
      <c r="C258" s="2"/>
      <c r="D258" s="2"/>
    </row>
    <row r="259" spans="1:4" x14ac:dyDescent="0.3">
      <c r="A259" s="2"/>
      <c r="B259" s="2"/>
      <c r="C259" s="2"/>
      <c r="D259" s="2"/>
    </row>
    <row r="260" spans="1:4" x14ac:dyDescent="0.3">
      <c r="A260" s="2"/>
      <c r="B260" s="2"/>
      <c r="C260" s="2"/>
      <c r="D260" s="2"/>
    </row>
    <row r="261" spans="1:4" x14ac:dyDescent="0.3">
      <c r="A261" s="2"/>
      <c r="B261" s="2"/>
      <c r="C261" s="2"/>
      <c r="D261" s="2"/>
    </row>
    <row r="262" spans="1:4" x14ac:dyDescent="0.3">
      <c r="A262" s="2"/>
      <c r="B262" s="2"/>
      <c r="C262" s="2"/>
      <c r="D262" s="2"/>
    </row>
    <row r="263" spans="1:4" x14ac:dyDescent="0.3">
      <c r="A263" s="2"/>
      <c r="B263" s="2"/>
      <c r="C263" s="2"/>
      <c r="D263" s="2"/>
    </row>
    <row r="264" spans="1:4" ht="15" x14ac:dyDescent="0.3">
      <c r="A264"/>
      <c r="B264"/>
      <c r="C264"/>
      <c r="D264"/>
    </row>
    <row r="265" spans="1:4" x14ac:dyDescent="0.3">
      <c r="A265" s="2"/>
      <c r="B265" s="2"/>
      <c r="C265" s="2"/>
      <c r="D265" s="2"/>
    </row>
    <row r="266" spans="1:4" x14ac:dyDescent="0.3">
      <c r="A266" s="2"/>
      <c r="B266" s="2"/>
      <c r="C266" s="2"/>
      <c r="D266" s="2"/>
    </row>
    <row r="267" spans="1:4" x14ac:dyDescent="0.3">
      <c r="A267" s="2"/>
      <c r="B267" s="2"/>
      <c r="C267" s="2"/>
      <c r="D267" s="2"/>
    </row>
    <row r="268" spans="1:4" x14ac:dyDescent="0.3">
      <c r="A268" s="2"/>
      <c r="B268" s="2"/>
      <c r="C268" s="2"/>
      <c r="D268" s="2"/>
    </row>
    <row r="269" spans="1:4" x14ac:dyDescent="0.3">
      <c r="A269" s="2"/>
      <c r="B269" s="2"/>
      <c r="C269" s="2"/>
      <c r="D269" s="2"/>
    </row>
    <row r="270" spans="1:4" x14ac:dyDescent="0.3">
      <c r="A270" s="2"/>
      <c r="B270" s="2"/>
      <c r="C270" s="2"/>
      <c r="D270" s="2"/>
    </row>
    <row r="271" spans="1:4" x14ac:dyDescent="0.3">
      <c r="A271" s="2"/>
      <c r="B271" s="2"/>
      <c r="C271" s="2"/>
      <c r="D271" s="2"/>
    </row>
    <row r="272" spans="1:4" x14ac:dyDescent="0.3">
      <c r="A272" s="2"/>
      <c r="B272" s="2"/>
      <c r="C272" s="2"/>
      <c r="D272" s="2"/>
    </row>
    <row r="273" spans="1:4" x14ac:dyDescent="0.3">
      <c r="A273" s="2"/>
      <c r="B273" s="2"/>
      <c r="C273" s="2"/>
      <c r="D273" s="2"/>
    </row>
    <row r="274" spans="1:4" x14ac:dyDescent="0.3">
      <c r="A274" s="2"/>
      <c r="B274" s="2"/>
      <c r="C274" s="2"/>
      <c r="D274" s="2"/>
    </row>
    <row r="275" spans="1:4" x14ac:dyDescent="0.3">
      <c r="A275" s="2"/>
      <c r="B275" s="2"/>
      <c r="C275" s="2"/>
      <c r="D275" s="2"/>
    </row>
    <row r="276" spans="1:4" x14ac:dyDescent="0.3">
      <c r="A276" s="2"/>
      <c r="B276" s="2"/>
      <c r="C276" s="2"/>
      <c r="D276" s="2"/>
    </row>
    <row r="277" spans="1:4" ht="15" x14ac:dyDescent="0.3">
      <c r="A277"/>
      <c r="B277"/>
      <c r="C277"/>
      <c r="D277"/>
    </row>
    <row r="278" spans="1:4" x14ac:dyDescent="0.3">
      <c r="A278" s="2"/>
      <c r="B278" s="2"/>
      <c r="C278" s="2"/>
      <c r="D278" s="2"/>
    </row>
    <row r="279" spans="1:4" x14ac:dyDescent="0.3">
      <c r="A279" s="2"/>
      <c r="B279" s="2"/>
      <c r="C279" s="2"/>
      <c r="D279" s="2"/>
    </row>
    <row r="280" spans="1:4" x14ac:dyDescent="0.3">
      <c r="A280" s="2"/>
      <c r="B280" s="2"/>
      <c r="C280" s="2"/>
      <c r="D280" s="2"/>
    </row>
    <row r="281" spans="1:4" x14ac:dyDescent="0.3">
      <c r="A281" s="2"/>
      <c r="B281" s="2"/>
      <c r="C281" s="2"/>
      <c r="D281" s="2"/>
    </row>
    <row r="282" spans="1:4" x14ac:dyDescent="0.3">
      <c r="A282" s="2"/>
      <c r="B282" s="2"/>
      <c r="C282" s="2"/>
      <c r="D282" s="2"/>
    </row>
    <row r="283" spans="1:4" x14ac:dyDescent="0.3">
      <c r="A283" s="2"/>
      <c r="B283" s="2"/>
      <c r="C283" s="2"/>
      <c r="D283" s="2"/>
    </row>
    <row r="284" spans="1:4" x14ac:dyDescent="0.3">
      <c r="A284" s="2"/>
      <c r="B284" s="2"/>
      <c r="C284" s="2"/>
      <c r="D284" s="2"/>
    </row>
    <row r="285" spans="1:4" x14ac:dyDescent="0.3">
      <c r="A285" s="2"/>
      <c r="B285" s="2"/>
      <c r="C285" s="2"/>
      <c r="D285" s="2"/>
    </row>
    <row r="286" spans="1:4" x14ac:dyDescent="0.3">
      <c r="A286" s="2"/>
      <c r="B286" s="2"/>
      <c r="C286" s="2"/>
      <c r="D286" s="2"/>
    </row>
    <row r="287" spans="1:4" x14ac:dyDescent="0.3">
      <c r="A287" s="2"/>
      <c r="B287" s="2"/>
      <c r="C287" s="2"/>
      <c r="D287" s="2"/>
    </row>
    <row r="288" spans="1:4" x14ac:dyDescent="0.3">
      <c r="A288" s="2"/>
      <c r="B288" s="2"/>
      <c r="C288" s="2"/>
      <c r="D288" s="2"/>
    </row>
    <row r="289" spans="1:4" x14ac:dyDescent="0.3">
      <c r="A289" s="2"/>
      <c r="B289" s="2"/>
      <c r="C289" s="2"/>
      <c r="D289" s="2"/>
    </row>
    <row r="290" spans="1:4" ht="15" x14ac:dyDescent="0.3">
      <c r="A290"/>
      <c r="B290"/>
      <c r="C290"/>
      <c r="D290"/>
    </row>
    <row r="291" spans="1:4" x14ac:dyDescent="0.3">
      <c r="A291" s="2"/>
      <c r="B291" s="2"/>
      <c r="C291" s="2"/>
      <c r="D291" s="2"/>
    </row>
    <row r="292" spans="1:4" x14ac:dyDescent="0.3">
      <c r="A292" s="2"/>
      <c r="B292" s="2"/>
      <c r="C292" s="2"/>
      <c r="D292" s="2"/>
    </row>
    <row r="293" spans="1:4" x14ac:dyDescent="0.3">
      <c r="A293" s="2"/>
      <c r="B293" s="2"/>
      <c r="C293" s="2"/>
      <c r="D293" s="2"/>
    </row>
    <row r="294" spans="1:4" x14ac:dyDescent="0.3">
      <c r="A294" s="2"/>
      <c r="B294" s="2"/>
      <c r="C294" s="2"/>
      <c r="D294" s="2"/>
    </row>
    <row r="295" spans="1:4" x14ac:dyDescent="0.3">
      <c r="A295" s="2"/>
      <c r="B295" s="2"/>
      <c r="C295" s="2"/>
      <c r="D295" s="2"/>
    </row>
    <row r="296" spans="1:4" x14ac:dyDescent="0.3">
      <c r="A296" s="2"/>
      <c r="B296" s="2"/>
      <c r="C296" s="2"/>
      <c r="D296" s="2"/>
    </row>
    <row r="297" spans="1:4" x14ac:dyDescent="0.3">
      <c r="A297" s="2"/>
      <c r="B297" s="2"/>
      <c r="C297" s="2"/>
      <c r="D297" s="2"/>
    </row>
    <row r="298" spans="1:4" x14ac:dyDescent="0.3">
      <c r="A298" s="2"/>
      <c r="B298" s="2"/>
      <c r="C298" s="2"/>
      <c r="D298" s="2"/>
    </row>
    <row r="299" spans="1:4" x14ac:dyDescent="0.3">
      <c r="A299" s="2"/>
      <c r="B299" s="2"/>
      <c r="C299" s="2"/>
      <c r="D299" s="2"/>
    </row>
    <row r="300" spans="1:4" x14ac:dyDescent="0.3">
      <c r="A300" s="2"/>
      <c r="B300" s="2"/>
      <c r="C300" s="2"/>
      <c r="D300" s="2"/>
    </row>
    <row r="301" spans="1:4" x14ac:dyDescent="0.3">
      <c r="A301" s="2"/>
      <c r="B301" s="2"/>
      <c r="C301" s="2"/>
      <c r="D301" s="2"/>
    </row>
    <row r="302" spans="1:4" x14ac:dyDescent="0.3">
      <c r="A302" s="2"/>
      <c r="B302" s="2"/>
      <c r="C302" s="2"/>
      <c r="D302" s="2"/>
    </row>
  </sheetData>
  <mergeCells count="8">
    <mergeCell ref="E87:S87"/>
    <mergeCell ref="E86:S86"/>
    <mergeCell ref="BN4:BQ5"/>
    <mergeCell ref="CE6:CF6"/>
    <mergeCell ref="U1:V4"/>
    <mergeCell ref="J74:S85"/>
    <mergeCell ref="E4:F5"/>
    <mergeCell ref="J6:K6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20</xdr:col>
                    <xdr:colOff>1054100</xdr:colOff>
                    <xdr:row>4</xdr:row>
                    <xdr:rowOff>82550</xdr:rowOff>
                  </from>
                  <to>
                    <xdr:col>20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I276"/>
  <sheetViews>
    <sheetView showGridLines="0" tabSelected="1" topLeftCell="D37" zoomScale="40" zoomScaleNormal="40" workbookViewId="0">
      <selection activeCell="J38" sqref="J38"/>
    </sheetView>
  </sheetViews>
  <sheetFormatPr defaultColWidth="6.61328125" defaultRowHeight="30" x14ac:dyDescent="0.6"/>
  <cols>
    <col min="1" max="3" width="11.4609375" style="61" customWidth="1"/>
    <col min="4" max="4" width="14" style="61" customWidth="1"/>
    <col min="5" max="5" width="30.53515625" style="61" customWidth="1"/>
    <col min="6" max="6" width="54.84375" style="61" customWidth="1"/>
    <col min="7" max="7" width="7.4609375" style="62" customWidth="1"/>
    <col min="8" max="8" width="66.53515625" style="61" customWidth="1"/>
    <col min="9" max="9" width="7.4609375" style="62" customWidth="1"/>
    <col min="10" max="10" width="46.23046875" style="61" customWidth="1"/>
    <col min="11" max="11" width="7.4609375" style="62" customWidth="1"/>
    <col min="12" max="12" width="45.921875" style="61" customWidth="1"/>
    <col min="13" max="13" width="7.4609375" style="62" customWidth="1"/>
    <col min="14" max="14" width="42.69140625" style="61" customWidth="1"/>
    <col min="15" max="15" width="7.4609375" style="62" customWidth="1"/>
    <col min="16" max="16" width="13.3828125" style="61" customWidth="1"/>
    <col min="17" max="17" width="31.3828125" style="61" customWidth="1"/>
    <col min="18" max="18" width="11.84375" style="61" customWidth="1"/>
    <col min="19" max="19" width="11.3828125" style="61" customWidth="1"/>
    <col min="20" max="16384" width="6.61328125" style="61"/>
  </cols>
  <sheetData>
    <row r="1" spans="1:87" ht="49.75" customHeight="1" x14ac:dyDescent="0.6">
      <c r="Q1" s="63"/>
      <c r="R1" s="63"/>
    </row>
    <row r="2" spans="1:87" ht="13.75" customHeight="1" x14ac:dyDescent="0.6">
      <c r="Q2" s="63"/>
      <c r="R2" s="63"/>
    </row>
    <row r="3" spans="1:87" ht="19.25" customHeight="1" x14ac:dyDescent="0.6">
      <c r="E3" s="64"/>
      <c r="Q3" s="63"/>
      <c r="R3" s="63"/>
      <c r="BA3" s="64"/>
      <c r="BB3" s="64"/>
      <c r="BC3" s="64"/>
    </row>
    <row r="4" spans="1:87" ht="43.75" customHeight="1" x14ac:dyDescent="0.6">
      <c r="E4" s="126"/>
      <c r="F4" s="126"/>
      <c r="Q4" s="63"/>
      <c r="R4" s="63"/>
      <c r="BA4" s="64"/>
      <c r="BB4" s="64"/>
      <c r="BC4" s="64"/>
      <c r="BJ4" s="122"/>
      <c r="BK4" s="122"/>
      <c r="BL4" s="122"/>
      <c r="BM4" s="122"/>
      <c r="CG4" s="65"/>
    </row>
    <row r="5" spans="1:87" ht="30" customHeight="1" x14ac:dyDescent="0.6">
      <c r="E5" s="126"/>
      <c r="F5" s="126"/>
      <c r="G5" s="66"/>
      <c r="I5" s="66"/>
      <c r="K5" s="66"/>
      <c r="L5" s="64"/>
      <c r="M5" s="66"/>
      <c r="N5" s="64"/>
      <c r="O5" s="66"/>
      <c r="Q5" s="67"/>
      <c r="R5" s="67"/>
      <c r="BA5" s="64"/>
      <c r="BB5" s="64"/>
      <c r="BC5" s="64"/>
      <c r="BG5" s="64"/>
      <c r="BH5" s="64"/>
      <c r="BI5" s="64"/>
      <c r="BJ5" s="122"/>
      <c r="BK5" s="122"/>
      <c r="BL5" s="122"/>
      <c r="BM5" s="122"/>
      <c r="BN5" s="64"/>
      <c r="BO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</row>
    <row r="6" spans="1:87" ht="79.5" customHeight="1" x14ac:dyDescent="1.1000000000000001">
      <c r="H6" s="105" t="s">
        <v>59</v>
      </c>
      <c r="I6" s="68"/>
      <c r="J6" s="127" t="s">
        <v>15</v>
      </c>
      <c r="K6" s="127"/>
      <c r="L6" s="104" t="str">
        <f>UPPER(TEXT(DATE(CalendarYear,1,1)," yyyy"))</f>
        <v xml:space="preserve"> 2022</v>
      </c>
      <c r="M6" s="68"/>
      <c r="N6" s="69"/>
      <c r="O6" s="68"/>
      <c r="BN6" s="69"/>
      <c r="BO6" s="70"/>
      <c r="BQ6" s="69"/>
      <c r="BR6" s="70"/>
      <c r="BS6" s="69"/>
      <c r="BT6" s="69"/>
      <c r="BU6" s="70"/>
      <c r="BV6" s="69"/>
      <c r="BW6" s="69"/>
      <c r="BX6" s="70"/>
      <c r="BZ6" s="69"/>
      <c r="CA6" s="123"/>
      <c r="CB6" s="123"/>
      <c r="CC6" s="71"/>
      <c r="CD6" s="70"/>
    </row>
    <row r="7" spans="1:87" s="75" customFormat="1" ht="22" customHeight="1" x14ac:dyDescent="0.6">
      <c r="A7" s="61"/>
      <c r="B7" s="61"/>
      <c r="C7" s="61"/>
      <c r="D7" s="61"/>
      <c r="E7" s="72"/>
      <c r="F7" s="73" t="s">
        <v>7</v>
      </c>
      <c r="G7" s="73"/>
      <c r="H7" s="73" t="s">
        <v>8</v>
      </c>
      <c r="I7" s="73"/>
      <c r="J7" s="73" t="s">
        <v>9</v>
      </c>
      <c r="K7" s="73"/>
      <c r="L7" s="73" t="s">
        <v>10</v>
      </c>
      <c r="M7" s="73"/>
      <c r="N7" s="73" t="s">
        <v>11</v>
      </c>
      <c r="O7" s="74"/>
      <c r="P7" s="61"/>
      <c r="R7" s="61"/>
      <c r="S7" s="76"/>
      <c r="W7" s="61"/>
      <c r="X7" s="61"/>
    </row>
    <row r="8" spans="1:87" s="77" customFormat="1" ht="22" customHeight="1" x14ac:dyDescent="0.3">
      <c r="E8" s="78"/>
      <c r="F8" s="79">
        <f>IF(DAY(OctSun1)=1,IF(AND(YEAR(OctSun1+1)=CalendarYear,MONTH(OctSun1+1)=10),OctSun1+1,""),IF(AND(YEAR(OctSun1+8)=CalendarYear,MONTH(OctSun1+8)=10),OctSun1+8,""))</f>
        <v>44837</v>
      </c>
      <c r="G8" s="80"/>
      <c r="H8" s="79">
        <f>IF(DAY(OctSun1)=1,IF(AND(YEAR(OctSun1+2)=CalendarYear,MONTH(OctSun1+2)=10),OctSun1+2,""),IF(AND(YEAR(OctSun1+9)=CalendarYear,MONTH(OctSun1+9)=10),OctSun1+9,""))</f>
        <v>44838</v>
      </c>
      <c r="I8" s="80"/>
      <c r="J8" s="81">
        <f>IF(DAY(OctSun1)=1,IF(AND(YEAR(OctSun1+3)=CalendarYear,MONTH(OctSun1+3)=10),OctSun1+3,""),IF(AND(YEAR(OctSun1+10)=CalendarYear,MONTH(OctSun1+10)=10),OctSun1+10,""))</f>
        <v>44839</v>
      </c>
      <c r="K8" s="80"/>
      <c r="L8" s="81">
        <f>IF(DAY(OctSun1)=1,IF(AND(YEAR(OctSun1+4)=CalendarYear,MONTH(OctSun1+4)=10),OctSun1+4,""),IF(AND(YEAR(OctSun1+11)=CalendarYear,MONTH(OctSun1+11)=10),OctSun1+11,""))</f>
        <v>44840</v>
      </c>
      <c r="M8" s="80"/>
      <c r="N8" s="81">
        <f>IF(DAY(OctSun1)=1,IF(AND(YEAR(OctSun1+5)=CalendarYear,MONTH(OctSun1+5)=10),OctSun1+5,""),IF(AND(YEAR(OctSun1+12)=CalendarYear,MONTH(OctSun1+12)=10),OctSun1+12,""))</f>
        <v>44841</v>
      </c>
      <c r="O8" s="80"/>
      <c r="P8" s="82"/>
      <c r="S8" s="83"/>
      <c r="T8" s="84"/>
    </row>
    <row r="9" spans="1:87" s="85" customFormat="1" ht="30" customHeight="1" x14ac:dyDescent="0.7">
      <c r="E9" s="86" t="s">
        <v>24</v>
      </c>
      <c r="F9" s="87" t="s">
        <v>27</v>
      </c>
      <c r="G9" s="88"/>
      <c r="H9" s="87" t="s">
        <v>34</v>
      </c>
      <c r="I9" s="88"/>
      <c r="J9" s="89" t="s">
        <v>40</v>
      </c>
      <c r="K9" s="88"/>
      <c r="L9" s="89" t="s">
        <v>45</v>
      </c>
      <c r="M9" s="88"/>
      <c r="N9" s="89" t="s">
        <v>55</v>
      </c>
      <c r="O9" s="88"/>
      <c r="P9" s="90"/>
    </row>
    <row r="10" spans="1:87" s="85" customFormat="1" ht="31" customHeight="1" x14ac:dyDescent="0.7">
      <c r="E10" s="86"/>
      <c r="F10" s="91" t="s">
        <v>28</v>
      </c>
      <c r="G10" s="92"/>
      <c r="H10" s="91" t="s">
        <v>35</v>
      </c>
      <c r="I10" s="92"/>
      <c r="J10" s="93" t="s">
        <v>41</v>
      </c>
      <c r="K10" s="92"/>
      <c r="L10" s="93" t="s">
        <v>46</v>
      </c>
      <c r="M10" s="92"/>
      <c r="N10" s="93" t="s">
        <v>49</v>
      </c>
      <c r="O10" s="92"/>
      <c r="P10" s="90"/>
    </row>
    <row r="11" spans="1:87" s="85" customFormat="1" ht="40" customHeight="1" x14ac:dyDescent="0.7">
      <c r="E11" s="86"/>
      <c r="F11" s="91" t="s">
        <v>29</v>
      </c>
      <c r="G11" s="92"/>
      <c r="H11" s="91" t="s">
        <v>42</v>
      </c>
      <c r="I11" s="92"/>
      <c r="J11" s="93" t="s">
        <v>43</v>
      </c>
      <c r="K11" s="92"/>
      <c r="L11" s="93" t="s">
        <v>22</v>
      </c>
      <c r="M11" s="92"/>
      <c r="N11" s="93" t="s">
        <v>22</v>
      </c>
      <c r="O11" s="92"/>
      <c r="P11" s="90"/>
    </row>
    <row r="12" spans="1:87" s="85" customFormat="1" ht="37" customHeight="1" x14ac:dyDescent="0.7">
      <c r="E12" s="86"/>
      <c r="F12" s="91" t="s">
        <v>30</v>
      </c>
      <c r="G12" s="92"/>
      <c r="H12" s="91" t="s">
        <v>36</v>
      </c>
      <c r="I12" s="92"/>
      <c r="J12" s="93" t="s">
        <v>22</v>
      </c>
      <c r="K12" s="92"/>
      <c r="L12" s="93" t="s">
        <v>21</v>
      </c>
      <c r="M12" s="92"/>
      <c r="N12" s="93" t="s">
        <v>36</v>
      </c>
      <c r="O12" s="92"/>
      <c r="P12" s="90"/>
    </row>
    <row r="13" spans="1:87" s="85" customFormat="1" ht="32" customHeight="1" x14ac:dyDescent="0.7">
      <c r="E13" s="86"/>
      <c r="F13" s="91" t="s">
        <v>31</v>
      </c>
      <c r="G13" s="92"/>
      <c r="H13" s="91" t="s">
        <v>31</v>
      </c>
      <c r="I13" s="92"/>
      <c r="J13" s="93" t="s">
        <v>31</v>
      </c>
      <c r="K13" s="92"/>
      <c r="L13" s="93" t="s">
        <v>31</v>
      </c>
      <c r="M13" s="92"/>
      <c r="N13" s="93" t="s">
        <v>31</v>
      </c>
      <c r="O13" s="92"/>
      <c r="P13" s="90"/>
    </row>
    <row r="14" spans="1:87" s="85" customFormat="1" ht="35" customHeight="1" x14ac:dyDescent="0.7">
      <c r="E14" s="86"/>
      <c r="F14" s="91"/>
      <c r="G14" s="92"/>
      <c r="H14" s="91"/>
      <c r="I14" s="92"/>
      <c r="J14" s="93"/>
      <c r="K14" s="92"/>
      <c r="L14" s="93"/>
      <c r="M14" s="92"/>
      <c r="N14" s="93"/>
      <c r="O14" s="92"/>
      <c r="P14" s="90"/>
    </row>
    <row r="15" spans="1:87" s="85" customFormat="1" ht="29.5" customHeight="1" x14ac:dyDescent="0.7">
      <c r="E15" s="86" t="s">
        <v>26</v>
      </c>
      <c r="F15" s="91" t="s">
        <v>62</v>
      </c>
      <c r="G15" s="92"/>
      <c r="H15" s="91" t="s">
        <v>37</v>
      </c>
      <c r="I15" s="92"/>
      <c r="J15" s="93" t="s">
        <v>44</v>
      </c>
      <c r="K15" s="92"/>
      <c r="L15" s="93" t="s">
        <v>47</v>
      </c>
      <c r="M15" s="92"/>
      <c r="N15" s="93" t="s">
        <v>50</v>
      </c>
      <c r="O15" s="92"/>
      <c r="P15" s="90"/>
    </row>
    <row r="16" spans="1:87" s="85" customFormat="1" ht="38.5" customHeight="1" x14ac:dyDescent="0.7">
      <c r="E16" s="86"/>
      <c r="F16" s="91" t="s">
        <v>71</v>
      </c>
      <c r="G16" s="92"/>
      <c r="H16" s="91" t="s">
        <v>39</v>
      </c>
      <c r="I16" s="92"/>
      <c r="J16" s="93" t="s">
        <v>38</v>
      </c>
      <c r="K16" s="92"/>
      <c r="L16" s="93" t="s">
        <v>48</v>
      </c>
      <c r="M16" s="92"/>
      <c r="N16" s="93" t="s">
        <v>20</v>
      </c>
      <c r="O16" s="92"/>
      <c r="P16" s="90"/>
    </row>
    <row r="17" spans="5:20" s="85" customFormat="1" ht="27" customHeight="1" x14ac:dyDescent="0.7">
      <c r="E17" s="86"/>
      <c r="F17" s="91"/>
      <c r="G17" s="92"/>
      <c r="H17" s="91"/>
      <c r="I17" s="92"/>
      <c r="J17" s="93"/>
      <c r="K17" s="92"/>
      <c r="L17" s="93"/>
      <c r="M17" s="92"/>
      <c r="N17" s="93"/>
      <c r="O17" s="92"/>
      <c r="P17" s="90"/>
    </row>
    <row r="18" spans="5:20" s="85" customFormat="1" ht="24.5" customHeight="1" x14ac:dyDescent="0.7">
      <c r="E18" s="86"/>
      <c r="F18" s="91"/>
      <c r="G18" s="92"/>
      <c r="H18" s="91"/>
      <c r="I18" s="92"/>
      <c r="J18" s="93"/>
      <c r="K18" s="92"/>
      <c r="L18" s="93"/>
      <c r="M18" s="92"/>
      <c r="N18" s="93"/>
      <c r="O18" s="92"/>
      <c r="P18" s="90"/>
    </row>
    <row r="19" spans="5:20" s="85" customFormat="1" ht="17" customHeight="1" x14ac:dyDescent="0.7">
      <c r="E19" s="86"/>
      <c r="F19" s="91"/>
      <c r="G19" s="92"/>
      <c r="H19" s="91"/>
      <c r="I19" s="92"/>
      <c r="J19" s="93"/>
      <c r="K19" s="92"/>
      <c r="L19" s="93"/>
      <c r="M19" s="92"/>
      <c r="N19" s="93"/>
      <c r="O19" s="92"/>
      <c r="P19" s="90"/>
    </row>
    <row r="20" spans="5:20" s="85" customFormat="1" ht="17" customHeight="1" x14ac:dyDescent="0.7">
      <c r="E20" s="94"/>
      <c r="F20" s="95"/>
      <c r="G20" s="96"/>
      <c r="H20" s="95"/>
      <c r="I20" s="96"/>
      <c r="J20" s="97"/>
      <c r="K20" s="96"/>
      <c r="L20" s="97"/>
      <c r="M20" s="96"/>
      <c r="N20" s="97"/>
      <c r="O20" s="96"/>
      <c r="P20" s="90"/>
    </row>
    <row r="21" spans="5:20" s="77" customFormat="1" ht="23" customHeight="1" x14ac:dyDescent="0.3">
      <c r="E21" s="78"/>
      <c r="F21" s="79">
        <f>IF(DAY(OctSun1)=1,IF(AND(YEAR(OctSun1+8)=CalendarYear,MONTH(OctSun1+8)=10),OctSun1+8,""),IF(AND(YEAR(OctSun1+15)=CalendarYear,MONTH(OctSun1+15)=10),OctSun1+15,""))</f>
        <v>44844</v>
      </c>
      <c r="G21" s="80"/>
      <c r="H21" s="79">
        <f>IF(DAY(OctSun1)=1,IF(AND(YEAR(OctSun1+9)=CalendarYear,MONTH(OctSun1+9)=10),OctSun1+9,""),IF(AND(YEAR(OctSun1+16)=CalendarYear,MONTH(OctSun1+16)=10),OctSun1+16,""))</f>
        <v>44845</v>
      </c>
      <c r="I21" s="80"/>
      <c r="J21" s="81">
        <f>IF(DAY(OctSun1)=1,IF(AND(YEAR(OctSun1+10)=CalendarYear,MONTH(OctSun1+10)=10),OctSun1+10,""),IF(AND(YEAR(OctSun1+17)=CalendarYear,MONTH(OctSun1+17)=10),OctSun1+17,""))</f>
        <v>44846</v>
      </c>
      <c r="K21" s="80"/>
      <c r="L21" s="81">
        <f>IF(DAY(OctSun1)=1,IF(AND(YEAR(OctSun1+11)=CalendarYear,MONTH(OctSun1+11)=10),OctSun1+11,""),IF(AND(YEAR(OctSun1+18)=CalendarYear,MONTH(OctSun1+18)=10),OctSun1+18,""))</f>
        <v>44847</v>
      </c>
      <c r="M21" s="80"/>
      <c r="N21" s="81">
        <f>IF(DAY(OctSun1)=1,IF(AND(YEAR(OctSun1+12)=CalendarYear,MONTH(OctSun1+12)=10),OctSun1+12,""),IF(AND(YEAR(OctSun1+19)=CalendarYear,MONTH(OctSun1+19)=10),OctSun1+19,""))</f>
        <v>44848</v>
      </c>
      <c r="O21" s="80"/>
      <c r="P21" s="82"/>
      <c r="S21" s="83"/>
      <c r="T21" s="84"/>
    </row>
    <row r="22" spans="5:20" s="85" customFormat="1" ht="35" customHeight="1" x14ac:dyDescent="0.7">
      <c r="E22" s="86" t="s">
        <v>24</v>
      </c>
      <c r="F22" s="87" t="s">
        <v>27</v>
      </c>
      <c r="G22" s="88"/>
      <c r="H22" s="87" t="s">
        <v>33</v>
      </c>
      <c r="I22" s="88"/>
      <c r="J22" s="89" t="s">
        <v>40</v>
      </c>
      <c r="K22" s="88"/>
      <c r="L22" s="89" t="s">
        <v>70</v>
      </c>
      <c r="M22" s="88"/>
      <c r="N22" s="89" t="s">
        <v>57</v>
      </c>
      <c r="O22" s="88"/>
      <c r="P22" s="90"/>
    </row>
    <row r="23" spans="5:20" s="85" customFormat="1" ht="35" customHeight="1" x14ac:dyDescent="0.7">
      <c r="E23" s="86"/>
      <c r="F23" s="91" t="s">
        <v>51</v>
      </c>
      <c r="G23" s="92"/>
      <c r="H23" s="91" t="s">
        <v>28</v>
      </c>
      <c r="I23" s="92"/>
      <c r="J23" s="93" t="s">
        <v>46</v>
      </c>
      <c r="K23" s="92"/>
      <c r="L23" s="93" t="s">
        <v>51</v>
      </c>
      <c r="M23" s="92"/>
      <c r="N23" s="93" t="s">
        <v>58</v>
      </c>
      <c r="O23" s="92"/>
      <c r="P23" s="90"/>
    </row>
    <row r="24" spans="5:20" s="85" customFormat="1" ht="35" customHeight="1" x14ac:dyDescent="0.7">
      <c r="E24" s="86"/>
      <c r="F24" s="91" t="s">
        <v>41</v>
      </c>
      <c r="G24" s="92"/>
      <c r="H24" s="91" t="s">
        <v>53</v>
      </c>
      <c r="I24" s="92"/>
      <c r="J24" s="93" t="s">
        <v>41</v>
      </c>
      <c r="K24" s="92"/>
      <c r="L24" s="93" t="s">
        <v>36</v>
      </c>
      <c r="M24" s="92"/>
      <c r="N24" s="93" t="s">
        <v>21</v>
      </c>
      <c r="O24" s="92"/>
      <c r="P24" s="90"/>
    </row>
    <row r="25" spans="5:20" s="85" customFormat="1" ht="35" customHeight="1" x14ac:dyDescent="0.7">
      <c r="E25" s="86"/>
      <c r="F25" s="91" t="s">
        <v>22</v>
      </c>
      <c r="G25" s="92"/>
      <c r="H25" s="91" t="s">
        <v>30</v>
      </c>
      <c r="I25" s="92"/>
      <c r="J25" s="93" t="s">
        <v>35</v>
      </c>
      <c r="K25" s="92"/>
      <c r="L25" s="93" t="s">
        <v>56</v>
      </c>
      <c r="M25" s="92"/>
      <c r="N25" s="93" t="s">
        <v>22</v>
      </c>
      <c r="O25" s="92"/>
      <c r="P25" s="90"/>
    </row>
    <row r="26" spans="5:20" s="85" customFormat="1" ht="35" customHeight="1" x14ac:dyDescent="0.7">
      <c r="E26" s="86"/>
      <c r="F26" s="91" t="s">
        <v>31</v>
      </c>
      <c r="G26" s="92"/>
      <c r="H26" s="91" t="s">
        <v>31</v>
      </c>
      <c r="I26" s="92"/>
      <c r="J26" s="93" t="s">
        <v>31</v>
      </c>
      <c r="K26" s="92"/>
      <c r="L26" s="93" t="s">
        <v>31</v>
      </c>
      <c r="M26" s="92"/>
      <c r="N26" s="93" t="s">
        <v>31</v>
      </c>
      <c r="O26" s="92"/>
      <c r="P26" s="90"/>
    </row>
    <row r="27" spans="5:20" s="85" customFormat="1" ht="35" customHeight="1" x14ac:dyDescent="0.7">
      <c r="E27" s="86"/>
      <c r="F27" s="91"/>
      <c r="G27" s="92"/>
      <c r="H27" s="91"/>
      <c r="I27" s="92"/>
      <c r="J27" s="93"/>
      <c r="K27" s="92"/>
      <c r="L27" s="93"/>
      <c r="M27" s="92"/>
      <c r="N27" s="93"/>
      <c r="O27" s="92"/>
      <c r="P27" s="90"/>
    </row>
    <row r="28" spans="5:20" s="85" customFormat="1" ht="28.5" customHeight="1" x14ac:dyDescent="0.7">
      <c r="E28" s="86" t="s">
        <v>25</v>
      </c>
      <c r="F28" s="91" t="s">
        <v>52</v>
      </c>
      <c r="G28" s="92"/>
      <c r="H28" s="91" t="s">
        <v>37</v>
      </c>
      <c r="I28" s="92"/>
      <c r="J28" s="93" t="s">
        <v>44</v>
      </c>
      <c r="K28" s="92"/>
      <c r="L28" s="93" t="s">
        <v>47</v>
      </c>
      <c r="M28" s="92"/>
      <c r="N28" s="93" t="s">
        <v>23</v>
      </c>
      <c r="O28" s="92"/>
      <c r="P28" s="90"/>
    </row>
    <row r="29" spans="5:20" s="85" customFormat="1" ht="29" customHeight="1" x14ac:dyDescent="0.7">
      <c r="E29" s="86"/>
      <c r="F29" s="91" t="s">
        <v>38</v>
      </c>
      <c r="G29" s="92"/>
      <c r="H29" s="91" t="s">
        <v>67</v>
      </c>
      <c r="I29" s="92"/>
      <c r="J29" s="93" t="s">
        <v>38</v>
      </c>
      <c r="K29" s="92"/>
      <c r="L29" s="93" t="s">
        <v>39</v>
      </c>
      <c r="M29" s="92"/>
      <c r="N29" s="93" t="s">
        <v>68</v>
      </c>
      <c r="O29" s="92"/>
      <c r="P29" s="90"/>
    </row>
    <row r="30" spans="5:20" s="85" customFormat="1" ht="26" customHeight="1" x14ac:dyDescent="0.7">
      <c r="E30" s="86"/>
      <c r="F30" s="91"/>
      <c r="G30" s="92"/>
      <c r="H30" s="91"/>
      <c r="I30" s="92"/>
      <c r="J30" s="93"/>
      <c r="K30" s="92"/>
      <c r="L30" s="93"/>
      <c r="M30" s="92"/>
      <c r="N30" s="93"/>
      <c r="O30" s="92"/>
      <c r="P30" s="90"/>
    </row>
    <row r="31" spans="5:20" s="85" customFormat="1" ht="17.399999999999999" customHeight="1" x14ac:dyDescent="0.7">
      <c r="E31" s="86"/>
      <c r="F31" s="91"/>
      <c r="G31" s="92"/>
      <c r="H31" s="91"/>
      <c r="I31" s="92"/>
      <c r="J31" s="93"/>
      <c r="K31" s="92"/>
      <c r="L31" s="93"/>
      <c r="M31" s="92"/>
      <c r="N31" s="93"/>
      <c r="O31" s="92"/>
      <c r="P31" s="90"/>
    </row>
    <row r="32" spans="5:20" s="85" customFormat="1" ht="17.399999999999999" customHeight="1" x14ac:dyDescent="0.7">
      <c r="E32" s="86"/>
      <c r="F32" s="91"/>
      <c r="G32" s="92"/>
      <c r="H32" s="91"/>
      <c r="I32" s="92"/>
      <c r="J32" s="93"/>
      <c r="K32" s="92"/>
      <c r="L32" s="93"/>
      <c r="M32" s="92"/>
      <c r="N32" s="93"/>
      <c r="O32" s="92"/>
      <c r="P32" s="90"/>
    </row>
    <row r="33" spans="5:20" s="85" customFormat="1" ht="17.399999999999999" customHeight="1" x14ac:dyDescent="0.7">
      <c r="E33" s="94"/>
      <c r="F33" s="95"/>
      <c r="G33" s="96"/>
      <c r="H33" s="95"/>
      <c r="I33" s="96"/>
      <c r="J33" s="97"/>
      <c r="K33" s="96"/>
      <c r="L33" s="97"/>
      <c r="M33" s="96"/>
      <c r="N33" s="97"/>
      <c r="O33" s="96"/>
      <c r="P33" s="90"/>
    </row>
    <row r="34" spans="5:20" s="77" customFormat="1" ht="24.5" customHeight="1" x14ac:dyDescent="0.3">
      <c r="E34" s="78"/>
      <c r="F34" s="79">
        <f>IF(DAY(OctSun1)=1,IF(AND(YEAR(OctSun1+15)=CalendarYear,MONTH(OctSun1+15)=10),OctSun1+15,""),IF(AND(YEAR(OctSun1+22)=CalendarYear,MONTH(OctSun1+22)=10),OctSun1+22,""))</f>
        <v>44851</v>
      </c>
      <c r="G34" s="80"/>
      <c r="H34" s="79">
        <f>IF(DAY(OctSun1)=1,IF(AND(YEAR(OctSun1+16)=CalendarYear,MONTH(OctSun1+16)=10),OctSun1+16,""),IF(AND(YEAR(OctSun1+23)=CalendarYear,MONTH(OctSun1+23)=10),OctSun1+23,""))</f>
        <v>44852</v>
      </c>
      <c r="I34" s="80"/>
      <c r="J34" s="81">
        <f>IF(DAY(OctSun1)=1,IF(AND(YEAR(OctSun1+17)=CalendarYear,MONTH(OctSun1+17)=10),OctSun1+17,""),IF(AND(YEAR(OctSun1+24)=CalendarYear,MONTH(OctSun1+24)=10),OctSun1+24,""))</f>
        <v>44853</v>
      </c>
      <c r="K34" s="80"/>
      <c r="L34" s="81">
        <f>IF(DAY(OctSun1)=1,IF(AND(YEAR(OctSun1+18)=CalendarYear,MONTH(OctSun1+18)=10),OctSun1+18,""),IF(AND(YEAR(OctSun1+25)=CalendarYear,MONTH(OctSun1+25)=10),OctSun1+25,""))</f>
        <v>44854</v>
      </c>
      <c r="M34" s="80"/>
      <c r="N34" s="81">
        <f>IF(DAY(OctSun1)=1,IF(AND(YEAR(OctSun1+19)=CalendarYear,MONTH(OctSun1+19)=10),OctSun1+19,""),IF(AND(YEAR(OctSun1+26)=CalendarYear,MONTH(OctSun1+26)=10),OctSun1+26,""))</f>
        <v>44855</v>
      </c>
      <c r="O34" s="80"/>
      <c r="P34" s="82"/>
      <c r="S34" s="83"/>
      <c r="T34" s="84"/>
    </row>
    <row r="35" spans="5:20" s="85" customFormat="1" ht="39" customHeight="1" x14ac:dyDescent="0.7">
      <c r="E35" s="86" t="s">
        <v>24</v>
      </c>
      <c r="F35" s="87" t="s">
        <v>45</v>
      </c>
      <c r="G35" s="88"/>
      <c r="H35" s="87" t="s">
        <v>54</v>
      </c>
      <c r="I35" s="88"/>
      <c r="J35" s="89" t="s">
        <v>60</v>
      </c>
      <c r="K35" s="88"/>
      <c r="L35" s="89" t="s">
        <v>40</v>
      </c>
      <c r="M35" s="88"/>
      <c r="N35" s="89" t="s">
        <v>57</v>
      </c>
      <c r="O35" s="88"/>
      <c r="P35" s="90"/>
    </row>
    <row r="36" spans="5:20" s="85" customFormat="1" ht="39" customHeight="1" x14ac:dyDescent="0.7">
      <c r="E36" s="86"/>
      <c r="F36" s="91" t="s">
        <v>28</v>
      </c>
      <c r="G36" s="92"/>
      <c r="H36" s="91" t="s">
        <v>51</v>
      </c>
      <c r="I36" s="92"/>
      <c r="J36" s="93" t="s">
        <v>46</v>
      </c>
      <c r="K36" s="92"/>
      <c r="L36" s="93" t="s">
        <v>43</v>
      </c>
      <c r="M36" s="92"/>
      <c r="N36" s="93" t="s">
        <v>41</v>
      </c>
      <c r="O36" s="92"/>
      <c r="P36" s="90"/>
    </row>
    <row r="37" spans="5:20" s="85" customFormat="1" ht="39" customHeight="1" x14ac:dyDescent="0.7">
      <c r="E37" s="86"/>
      <c r="F37" s="91" t="s">
        <v>36</v>
      </c>
      <c r="G37" s="92"/>
      <c r="H37" s="91" t="s">
        <v>30</v>
      </c>
      <c r="I37" s="92"/>
      <c r="J37" s="93" t="s">
        <v>41</v>
      </c>
      <c r="K37" s="92"/>
      <c r="L37" s="93" t="s">
        <v>36</v>
      </c>
      <c r="M37" s="92"/>
      <c r="N37" s="93" t="s">
        <v>28</v>
      </c>
      <c r="O37" s="92"/>
      <c r="P37" s="90"/>
    </row>
    <row r="38" spans="5:20" s="85" customFormat="1" ht="39" customHeight="1" x14ac:dyDescent="0.7">
      <c r="E38" s="86"/>
      <c r="F38" s="91" t="s">
        <v>35</v>
      </c>
      <c r="G38" s="92"/>
      <c r="H38" s="91" t="s">
        <v>22</v>
      </c>
      <c r="I38" s="92"/>
      <c r="J38" s="93" t="s">
        <v>21</v>
      </c>
      <c r="K38" s="92"/>
      <c r="L38" s="93" t="s">
        <v>22</v>
      </c>
      <c r="M38" s="92"/>
      <c r="N38" s="93" t="s">
        <v>35</v>
      </c>
      <c r="O38" s="92"/>
      <c r="P38" s="90"/>
    </row>
    <row r="39" spans="5:20" s="85" customFormat="1" ht="39" customHeight="1" x14ac:dyDescent="0.7">
      <c r="E39" s="86"/>
      <c r="F39" s="91" t="s">
        <v>31</v>
      </c>
      <c r="G39" s="92"/>
      <c r="H39" s="91" t="s">
        <v>31</v>
      </c>
      <c r="I39" s="92"/>
      <c r="J39" s="93" t="s">
        <v>31</v>
      </c>
      <c r="K39" s="92"/>
      <c r="L39" s="93" t="s">
        <v>48</v>
      </c>
      <c r="M39" s="92"/>
      <c r="N39" s="93" t="s">
        <v>31</v>
      </c>
      <c r="O39" s="92"/>
      <c r="P39" s="90"/>
    </row>
    <row r="40" spans="5:20" s="85" customFormat="1" ht="39" customHeight="1" x14ac:dyDescent="0.7">
      <c r="E40" s="86"/>
      <c r="F40" s="91"/>
      <c r="G40" s="92"/>
      <c r="H40" s="91"/>
      <c r="I40" s="92"/>
      <c r="J40" s="93"/>
      <c r="K40" s="92"/>
      <c r="L40" s="93"/>
      <c r="M40" s="92"/>
      <c r="N40" s="93"/>
      <c r="O40" s="92"/>
      <c r="P40" s="90"/>
    </row>
    <row r="41" spans="5:20" s="85" customFormat="1" ht="41" customHeight="1" x14ac:dyDescent="0.7">
      <c r="E41" s="86" t="s">
        <v>25</v>
      </c>
      <c r="F41" s="91" t="s">
        <v>72</v>
      </c>
      <c r="G41" s="92"/>
      <c r="H41" s="91" t="s">
        <v>73</v>
      </c>
      <c r="I41" s="92"/>
      <c r="J41" s="93" t="s">
        <v>32</v>
      </c>
      <c r="K41" s="92"/>
      <c r="L41" s="93" t="s">
        <v>47</v>
      </c>
      <c r="M41" s="92"/>
      <c r="N41" s="93" t="s">
        <v>50</v>
      </c>
      <c r="O41" s="92"/>
      <c r="P41" s="90"/>
    </row>
    <row r="42" spans="5:20" s="85" customFormat="1" ht="29" customHeight="1" x14ac:dyDescent="0.7">
      <c r="E42" s="86"/>
      <c r="F42" s="91" t="s">
        <v>38</v>
      </c>
      <c r="G42" s="92"/>
      <c r="H42" s="91" t="s">
        <v>38</v>
      </c>
      <c r="I42" s="92"/>
      <c r="J42" s="93" t="s">
        <v>68</v>
      </c>
      <c r="K42" s="92"/>
      <c r="L42" s="93" t="s">
        <v>39</v>
      </c>
      <c r="M42" s="92"/>
      <c r="N42" s="93" t="s">
        <v>20</v>
      </c>
      <c r="O42" s="92"/>
      <c r="P42" s="90"/>
    </row>
    <row r="43" spans="5:20" s="85" customFormat="1" ht="22" customHeight="1" x14ac:dyDescent="0.7">
      <c r="E43" s="86"/>
      <c r="F43" s="91"/>
      <c r="G43" s="92"/>
      <c r="H43" s="91"/>
      <c r="I43" s="92"/>
      <c r="J43" s="93"/>
      <c r="K43" s="92"/>
      <c r="L43" s="93"/>
      <c r="M43" s="92"/>
      <c r="N43" s="93"/>
      <c r="O43" s="92"/>
      <c r="P43" s="90"/>
    </row>
    <row r="44" spans="5:20" s="85" customFormat="1" ht="17.399999999999999" customHeight="1" x14ac:dyDescent="0.7">
      <c r="E44" s="86"/>
      <c r="F44" s="91"/>
      <c r="G44" s="92"/>
      <c r="H44" s="91"/>
      <c r="I44" s="92"/>
      <c r="J44" s="93"/>
      <c r="K44" s="92"/>
      <c r="L44" s="93"/>
      <c r="M44" s="92"/>
      <c r="N44" s="93"/>
      <c r="O44" s="92"/>
      <c r="P44" s="90"/>
    </row>
    <row r="45" spans="5:20" s="85" customFormat="1" ht="17.399999999999999" customHeight="1" x14ac:dyDescent="0.7">
      <c r="E45" s="86"/>
      <c r="F45" s="91"/>
      <c r="G45" s="92"/>
      <c r="H45" s="91"/>
      <c r="I45" s="92"/>
      <c r="J45" s="93"/>
      <c r="K45" s="92"/>
      <c r="L45" s="93"/>
      <c r="M45" s="92"/>
      <c r="N45" s="93"/>
      <c r="O45" s="92"/>
      <c r="P45" s="90"/>
    </row>
    <row r="46" spans="5:20" s="85" customFormat="1" ht="17.399999999999999" customHeight="1" x14ac:dyDescent="0.7">
      <c r="E46" s="94"/>
      <c r="F46" s="95"/>
      <c r="G46" s="96"/>
      <c r="H46" s="95"/>
      <c r="I46" s="96"/>
      <c r="J46" s="97"/>
      <c r="K46" s="96"/>
      <c r="L46" s="97"/>
      <c r="M46" s="96"/>
      <c r="N46" s="97"/>
      <c r="O46" s="96"/>
      <c r="P46" s="90"/>
    </row>
    <row r="47" spans="5:20" s="77" customFormat="1" ht="27" customHeight="1" x14ac:dyDescent="0.3">
      <c r="E47" s="78"/>
      <c r="F47" s="79">
        <f>IF(DAY(OctSun1)=1,IF(AND(YEAR(OctSun1+22)=CalendarYear,MONTH(OctSun1+22)=10),OctSun1+22,""),IF(AND(YEAR(OctSun1+29)=CalendarYear,MONTH(OctSun1+29)=10),OctSun1+29,""))</f>
        <v>44858</v>
      </c>
      <c r="G47" s="80"/>
      <c r="H47" s="79">
        <f>IF(DAY(OctSun1)=1,IF(AND(YEAR(OctSun1+23)=CalendarYear,MONTH(OctSun1+23)=10),OctSun1+23,""),IF(AND(YEAR(OctSun1+30)=CalendarYear,MONTH(OctSun1+30)=10),OctSun1+30,""))</f>
        <v>44859</v>
      </c>
      <c r="I47" s="80"/>
      <c r="J47" s="81">
        <f>IF(DAY(OctSun1)=1,IF(AND(YEAR(OctSun1+24)=CalendarYear,MONTH(OctSun1+24)=10),OctSun1+24,""),IF(AND(YEAR(OctSun1+31)=CalendarYear,MONTH(OctSun1+31)=10),OctSun1+31,""))</f>
        <v>44860</v>
      </c>
      <c r="K47" s="80"/>
      <c r="L47" s="81">
        <f>IF(DAY(OctSun1)=1,IF(AND(YEAR(OctSun1+25)=CalendarYear,MONTH(OctSun1+25)=10),OctSun1+25,""),IF(AND(YEAR(OctSun1+32)=CalendarYear,MONTH(OctSun1+32)=10),OctSun1+32,""))</f>
        <v>44861</v>
      </c>
      <c r="M47" s="80"/>
      <c r="N47" s="81">
        <f>IF(DAY(OctSun1)=1,IF(AND(YEAR(OctSun1+26)=CalendarYear,MONTH(OctSun1+26)=10),OctSun1+26,""),IF(AND(YEAR(OctSun1+33)=CalendarYear,MONTH(OctSun1+33)=10),OctSun1+33,""))</f>
        <v>44862</v>
      </c>
      <c r="O47" s="80"/>
      <c r="P47" s="82"/>
      <c r="S47" s="83"/>
      <c r="T47" s="84"/>
    </row>
    <row r="48" spans="5:20" s="85" customFormat="1" ht="37" customHeight="1" x14ac:dyDescent="0.7">
      <c r="E48" s="86" t="s">
        <v>24</v>
      </c>
      <c r="F48" s="87" t="s">
        <v>27</v>
      </c>
      <c r="G48" s="88"/>
      <c r="H48" s="87" t="s">
        <v>34</v>
      </c>
      <c r="I48" s="88"/>
      <c r="J48" s="89" t="s">
        <v>40</v>
      </c>
      <c r="K48" s="88"/>
      <c r="L48" s="89" t="s">
        <v>63</v>
      </c>
      <c r="M48" s="88"/>
      <c r="N48" s="89" t="s">
        <v>57</v>
      </c>
      <c r="O48" s="88"/>
      <c r="P48" s="90"/>
    </row>
    <row r="49" spans="1:16" s="85" customFormat="1" ht="37" customHeight="1" x14ac:dyDescent="0.7">
      <c r="E49" s="86"/>
      <c r="F49" s="91" t="s">
        <v>46</v>
      </c>
      <c r="G49" s="92"/>
      <c r="H49" s="91" t="s">
        <v>61</v>
      </c>
      <c r="I49" s="92"/>
      <c r="J49" s="93" t="s">
        <v>51</v>
      </c>
      <c r="K49" s="92"/>
      <c r="L49" s="93" t="s">
        <v>43</v>
      </c>
      <c r="M49" s="92"/>
      <c r="N49" s="93" t="s">
        <v>64</v>
      </c>
      <c r="O49" s="92"/>
      <c r="P49" s="90"/>
    </row>
    <row r="50" spans="1:16" s="85" customFormat="1" ht="37" customHeight="1" x14ac:dyDescent="0.7">
      <c r="E50" s="86"/>
      <c r="F50" s="91" t="s">
        <v>30</v>
      </c>
      <c r="G50" s="92"/>
      <c r="H50" s="91" t="s">
        <v>36</v>
      </c>
      <c r="I50" s="92"/>
      <c r="J50" s="93" t="s">
        <v>41</v>
      </c>
      <c r="K50" s="92"/>
      <c r="L50" s="93" t="s">
        <v>53</v>
      </c>
      <c r="M50" s="92"/>
      <c r="N50" s="93" t="s">
        <v>41</v>
      </c>
      <c r="O50" s="92"/>
      <c r="P50" s="90"/>
    </row>
    <row r="51" spans="1:16" s="85" customFormat="1" ht="37" customHeight="1" x14ac:dyDescent="0.7">
      <c r="E51" s="86"/>
      <c r="F51" s="91" t="s">
        <v>41</v>
      </c>
      <c r="G51" s="92"/>
      <c r="H51" s="91" t="s">
        <v>35</v>
      </c>
      <c r="I51" s="92"/>
      <c r="J51" s="93" t="s">
        <v>42</v>
      </c>
      <c r="K51" s="92"/>
      <c r="L51" s="93" t="s">
        <v>22</v>
      </c>
      <c r="M51" s="92"/>
      <c r="N51" s="93" t="s">
        <v>28</v>
      </c>
      <c r="O51" s="92"/>
      <c r="P51" s="90"/>
    </row>
    <row r="52" spans="1:16" s="85" customFormat="1" ht="37" customHeight="1" x14ac:dyDescent="0.7">
      <c r="E52" s="86"/>
      <c r="F52" s="91" t="s">
        <v>31</v>
      </c>
      <c r="G52" s="92"/>
      <c r="H52" s="91" t="s">
        <v>31</v>
      </c>
      <c r="I52" s="92"/>
      <c r="J52" s="93" t="s">
        <v>48</v>
      </c>
      <c r="K52" s="92"/>
      <c r="L52" s="93" t="s">
        <v>31</v>
      </c>
      <c r="M52" s="92"/>
      <c r="N52" s="93" t="s">
        <v>31</v>
      </c>
      <c r="O52" s="92"/>
      <c r="P52" s="90"/>
    </row>
    <row r="53" spans="1:16" s="85" customFormat="1" ht="37" customHeight="1" x14ac:dyDescent="0.7">
      <c r="E53" s="86"/>
      <c r="F53" s="91"/>
      <c r="G53" s="92"/>
      <c r="H53" s="91"/>
      <c r="I53" s="92"/>
      <c r="J53" s="93"/>
      <c r="K53" s="92"/>
      <c r="L53" s="93"/>
      <c r="M53" s="92"/>
      <c r="N53" s="93"/>
      <c r="O53" s="92"/>
      <c r="P53" s="90"/>
    </row>
    <row r="54" spans="1:16" s="85" customFormat="1" ht="31" customHeight="1" x14ac:dyDescent="0.7">
      <c r="E54" s="86" t="s">
        <v>25</v>
      </c>
      <c r="F54" s="91" t="s">
        <v>37</v>
      </c>
      <c r="G54" s="92"/>
      <c r="H54" s="91" t="s">
        <v>62</v>
      </c>
      <c r="I54" s="92"/>
      <c r="J54" s="93" t="s">
        <v>47</v>
      </c>
      <c r="K54" s="92"/>
      <c r="L54" s="93" t="s">
        <v>52</v>
      </c>
      <c r="M54" s="92"/>
      <c r="N54" s="93" t="s">
        <v>65</v>
      </c>
      <c r="O54" s="92"/>
      <c r="P54" s="90"/>
    </row>
    <row r="55" spans="1:16" s="85" customFormat="1" ht="36" customHeight="1" x14ac:dyDescent="0.7">
      <c r="E55" s="86"/>
      <c r="F55" s="91" t="s">
        <v>38</v>
      </c>
      <c r="G55" s="92"/>
      <c r="H55" s="91" t="s">
        <v>39</v>
      </c>
      <c r="I55" s="92"/>
      <c r="J55" s="93" t="s">
        <v>38</v>
      </c>
      <c r="K55" s="92"/>
      <c r="L55" s="93" t="s">
        <v>69</v>
      </c>
      <c r="M55" s="92"/>
      <c r="N55" s="93" t="s">
        <v>66</v>
      </c>
      <c r="O55" s="92"/>
      <c r="P55" s="90"/>
    </row>
    <row r="56" spans="1:16" s="85" customFormat="1" ht="28.5" customHeight="1" x14ac:dyDescent="0.7">
      <c r="E56" s="86"/>
      <c r="F56" s="91"/>
      <c r="G56" s="92"/>
      <c r="H56" s="91"/>
      <c r="I56" s="92"/>
      <c r="J56" s="93"/>
      <c r="K56" s="92"/>
      <c r="L56" s="93"/>
      <c r="M56" s="92"/>
      <c r="N56" s="93"/>
      <c r="O56" s="92"/>
      <c r="P56" s="90"/>
    </row>
    <row r="57" spans="1:16" s="85" customFormat="1" ht="17.399999999999999" customHeight="1" x14ac:dyDescent="0.7">
      <c r="E57" s="86"/>
      <c r="F57" s="91"/>
      <c r="G57" s="92"/>
      <c r="H57" s="91"/>
      <c r="I57" s="92"/>
      <c r="J57" s="93"/>
      <c r="K57" s="92"/>
      <c r="L57" s="93"/>
      <c r="M57" s="92"/>
      <c r="N57" s="93"/>
      <c r="O57" s="92"/>
      <c r="P57" s="90"/>
    </row>
    <row r="58" spans="1:16" s="85" customFormat="1" ht="17.399999999999999" customHeight="1" x14ac:dyDescent="0.7">
      <c r="E58" s="86"/>
      <c r="F58" s="91"/>
      <c r="G58" s="92"/>
      <c r="H58" s="91"/>
      <c r="I58" s="92"/>
      <c r="J58" s="93"/>
      <c r="K58" s="92"/>
      <c r="L58" s="93"/>
      <c r="M58" s="92"/>
      <c r="N58" s="93"/>
      <c r="O58" s="92"/>
      <c r="P58" s="90"/>
    </row>
    <row r="59" spans="1:16" s="85" customFormat="1" ht="17.399999999999999" customHeight="1" x14ac:dyDescent="0.7">
      <c r="E59" s="94"/>
      <c r="F59" s="95"/>
      <c r="G59" s="96"/>
      <c r="H59" s="95"/>
      <c r="I59" s="96"/>
      <c r="J59" s="97"/>
      <c r="K59" s="96"/>
      <c r="L59" s="97"/>
      <c r="M59" s="96"/>
      <c r="N59" s="97"/>
      <c r="O59" s="96"/>
      <c r="P59" s="90"/>
    </row>
    <row r="60" spans="1:16" ht="22.75" customHeight="1" x14ac:dyDescent="0.6">
      <c r="E60" s="124" t="s">
        <v>17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1:16" ht="22.75" customHeight="1" x14ac:dyDescent="0.6">
      <c r="A61" s="85"/>
      <c r="B61" s="85"/>
      <c r="C61" s="85"/>
      <c r="D61" s="85"/>
      <c r="E61" s="125" t="s">
        <v>18</v>
      </c>
      <c r="F61" s="125"/>
      <c r="G61" s="125"/>
      <c r="H61" s="125"/>
      <c r="I61" s="125"/>
      <c r="J61" s="125"/>
      <c r="K61" s="125"/>
      <c r="L61" s="125"/>
      <c r="M61" s="125"/>
      <c r="N61" s="125"/>
      <c r="O61" s="125"/>
    </row>
    <row r="62" spans="1:16" ht="30.5" x14ac:dyDescent="0.6">
      <c r="A62" s="85"/>
      <c r="B62" s="85"/>
      <c r="C62" s="85"/>
      <c r="D62" s="85"/>
    </row>
    <row r="63" spans="1:16" ht="30.5" x14ac:dyDescent="0.6">
      <c r="A63" s="85"/>
      <c r="B63" s="85"/>
      <c r="C63" s="85"/>
      <c r="D63" s="85"/>
    </row>
    <row r="64" spans="1:16" ht="21" customHeight="1" x14ac:dyDescent="0.6">
      <c r="A64" s="85"/>
      <c r="B64" s="85"/>
      <c r="C64" s="85"/>
      <c r="D64" s="85"/>
      <c r="H64" s="98"/>
      <c r="I64" s="99"/>
      <c r="J64" s="100"/>
      <c r="K64" s="101"/>
      <c r="L64" s="102"/>
      <c r="M64" s="103"/>
    </row>
    <row r="65" spans="1:4" ht="19.5" customHeight="1" x14ac:dyDescent="0.6">
      <c r="A65" s="85"/>
      <c r="B65" s="85"/>
      <c r="C65" s="85"/>
      <c r="D65" s="85"/>
    </row>
    <row r="66" spans="1:4" x14ac:dyDescent="0.6">
      <c r="A66" s="75"/>
      <c r="B66" s="75"/>
      <c r="C66" s="75"/>
      <c r="D66" s="75"/>
    </row>
    <row r="67" spans="1:4" ht="30.5" x14ac:dyDescent="0.6">
      <c r="A67" s="85"/>
      <c r="B67" s="85"/>
      <c r="C67" s="85"/>
      <c r="D67" s="85"/>
    </row>
    <row r="68" spans="1:4" ht="30.5" x14ac:dyDescent="0.6">
      <c r="A68" s="85"/>
      <c r="B68" s="85"/>
      <c r="C68" s="85"/>
      <c r="D68" s="85"/>
    </row>
    <row r="69" spans="1:4" ht="30.5" x14ac:dyDescent="0.6">
      <c r="A69" s="85"/>
      <c r="B69" s="85"/>
      <c r="C69" s="85"/>
      <c r="D69" s="85"/>
    </row>
    <row r="70" spans="1:4" ht="30.5" x14ac:dyDescent="0.6">
      <c r="A70" s="85"/>
      <c r="B70" s="85"/>
      <c r="C70" s="85"/>
      <c r="D70" s="85"/>
    </row>
    <row r="71" spans="1:4" ht="30.5" x14ac:dyDescent="0.6">
      <c r="A71" s="85"/>
      <c r="B71" s="85"/>
      <c r="C71" s="85"/>
      <c r="D71" s="85"/>
    </row>
    <row r="72" spans="1:4" ht="30.5" x14ac:dyDescent="0.6">
      <c r="A72" s="85"/>
      <c r="B72" s="85"/>
      <c r="C72" s="85"/>
      <c r="D72" s="85"/>
    </row>
    <row r="73" spans="1:4" ht="30.5" x14ac:dyDescent="0.6">
      <c r="A73" s="85"/>
      <c r="B73" s="85"/>
      <c r="C73" s="85"/>
      <c r="D73" s="85"/>
    </row>
    <row r="74" spans="1:4" ht="30.5" x14ac:dyDescent="0.6">
      <c r="A74" s="85"/>
      <c r="B74" s="85"/>
      <c r="C74" s="85"/>
      <c r="D74" s="85"/>
    </row>
    <row r="75" spans="1:4" ht="30.5" x14ac:dyDescent="0.6">
      <c r="A75" s="85"/>
      <c r="B75" s="85"/>
      <c r="C75" s="85"/>
      <c r="D75" s="85"/>
    </row>
    <row r="76" spans="1:4" ht="30.5" x14ac:dyDescent="0.6">
      <c r="A76" s="85"/>
      <c r="B76" s="85"/>
      <c r="C76" s="85"/>
      <c r="D76" s="85"/>
    </row>
    <row r="77" spans="1:4" ht="30.5" x14ac:dyDescent="0.6">
      <c r="A77" s="85"/>
      <c r="B77" s="85"/>
      <c r="C77" s="85"/>
      <c r="D77" s="85"/>
    </row>
    <row r="78" spans="1:4" ht="30.5" x14ac:dyDescent="0.6">
      <c r="A78" s="85"/>
      <c r="B78" s="85"/>
      <c r="C78" s="85"/>
      <c r="D78" s="85"/>
    </row>
    <row r="79" spans="1:4" x14ac:dyDescent="0.6">
      <c r="A79" s="75"/>
      <c r="B79" s="75"/>
      <c r="C79" s="75"/>
      <c r="D79" s="75"/>
    </row>
    <row r="80" spans="1:4" ht="30.5" x14ac:dyDescent="0.6">
      <c r="A80" s="85"/>
      <c r="B80" s="85"/>
      <c r="C80" s="85"/>
      <c r="D80" s="85"/>
    </row>
    <row r="81" spans="1:4" ht="30.5" x14ac:dyDescent="0.6">
      <c r="A81" s="85"/>
      <c r="B81" s="85"/>
      <c r="C81" s="85"/>
      <c r="D81" s="85"/>
    </row>
    <row r="82" spans="1:4" ht="30.5" x14ac:dyDescent="0.6">
      <c r="A82" s="85"/>
      <c r="B82" s="85"/>
      <c r="C82" s="85"/>
      <c r="D82" s="85"/>
    </row>
    <row r="83" spans="1:4" ht="30.5" x14ac:dyDescent="0.6">
      <c r="A83" s="85"/>
      <c r="B83" s="85"/>
      <c r="C83" s="85"/>
      <c r="D83" s="85"/>
    </row>
    <row r="84" spans="1:4" ht="30.5" x14ac:dyDescent="0.6">
      <c r="A84" s="85"/>
      <c r="B84" s="85"/>
      <c r="C84" s="85"/>
      <c r="D84" s="85"/>
    </row>
    <row r="85" spans="1:4" ht="30.5" x14ac:dyDescent="0.6">
      <c r="A85" s="85"/>
      <c r="B85" s="85"/>
      <c r="C85" s="85"/>
      <c r="D85" s="85"/>
    </row>
    <row r="86" spans="1:4" ht="30.5" x14ac:dyDescent="0.6">
      <c r="A86" s="85"/>
      <c r="B86" s="85"/>
      <c r="C86" s="85"/>
      <c r="D86" s="85"/>
    </row>
    <row r="87" spans="1:4" ht="30.5" x14ac:dyDescent="0.6">
      <c r="A87" s="85"/>
      <c r="B87" s="85"/>
      <c r="C87" s="85"/>
      <c r="D87" s="85"/>
    </row>
    <row r="88" spans="1:4" ht="30.5" x14ac:dyDescent="0.6">
      <c r="A88" s="85"/>
      <c r="B88" s="85"/>
      <c r="C88" s="85"/>
      <c r="D88" s="85"/>
    </row>
    <row r="89" spans="1:4" ht="30.5" x14ac:dyDescent="0.6">
      <c r="A89" s="85"/>
      <c r="B89" s="85"/>
      <c r="C89" s="85"/>
      <c r="D89" s="85"/>
    </row>
    <row r="90" spans="1:4" ht="30.5" x14ac:dyDescent="0.6">
      <c r="A90" s="85"/>
      <c r="B90" s="85"/>
      <c r="C90" s="85"/>
      <c r="D90" s="85"/>
    </row>
    <row r="91" spans="1:4" ht="30.5" x14ac:dyDescent="0.6">
      <c r="A91" s="85"/>
      <c r="B91" s="85"/>
      <c r="C91" s="85"/>
      <c r="D91" s="85"/>
    </row>
    <row r="92" spans="1:4" x14ac:dyDescent="0.6">
      <c r="A92" s="75"/>
      <c r="B92" s="75"/>
      <c r="C92" s="75"/>
      <c r="D92" s="75"/>
    </row>
    <row r="93" spans="1:4" ht="30.5" x14ac:dyDescent="0.6">
      <c r="A93" s="85"/>
      <c r="B93" s="85"/>
      <c r="C93" s="85"/>
      <c r="D93" s="85"/>
    </row>
    <row r="94" spans="1:4" ht="30.5" x14ac:dyDescent="0.6">
      <c r="A94" s="85"/>
      <c r="B94" s="85"/>
      <c r="C94" s="85"/>
      <c r="D94" s="85"/>
    </row>
    <row r="95" spans="1:4" ht="30.5" x14ac:dyDescent="0.6">
      <c r="A95" s="85"/>
      <c r="B95" s="85"/>
      <c r="C95" s="85"/>
      <c r="D95" s="85"/>
    </row>
    <row r="96" spans="1:4" ht="30.5" x14ac:dyDescent="0.6">
      <c r="A96" s="85"/>
      <c r="B96" s="85"/>
      <c r="C96" s="85"/>
      <c r="D96" s="85"/>
    </row>
    <row r="97" spans="1:4" ht="30.5" x14ac:dyDescent="0.6">
      <c r="A97" s="85"/>
      <c r="B97" s="85"/>
      <c r="C97" s="85"/>
      <c r="D97" s="85"/>
    </row>
    <row r="98" spans="1:4" ht="30.5" x14ac:dyDescent="0.6">
      <c r="A98" s="85"/>
      <c r="B98" s="85"/>
      <c r="C98" s="85"/>
      <c r="D98" s="85"/>
    </row>
    <row r="99" spans="1:4" ht="30.5" x14ac:dyDescent="0.6">
      <c r="A99" s="85"/>
      <c r="B99" s="85"/>
      <c r="C99" s="85"/>
      <c r="D99" s="85"/>
    </row>
    <row r="100" spans="1:4" ht="30.5" x14ac:dyDescent="0.6">
      <c r="A100" s="85"/>
      <c r="B100" s="85"/>
      <c r="C100" s="85"/>
      <c r="D100" s="85"/>
    </row>
    <row r="101" spans="1:4" ht="30.5" x14ac:dyDescent="0.6">
      <c r="A101" s="85"/>
      <c r="B101" s="85"/>
      <c r="C101" s="85"/>
      <c r="D101" s="85"/>
    </row>
    <row r="102" spans="1:4" ht="30.5" x14ac:dyDescent="0.6">
      <c r="A102" s="85"/>
      <c r="B102" s="85"/>
      <c r="C102" s="85"/>
      <c r="D102" s="85"/>
    </row>
    <row r="103" spans="1:4" ht="30.5" x14ac:dyDescent="0.6">
      <c r="A103" s="85"/>
      <c r="B103" s="85"/>
      <c r="C103" s="85"/>
      <c r="D103" s="85"/>
    </row>
    <row r="104" spans="1:4" ht="30.5" x14ac:dyDescent="0.6">
      <c r="A104" s="85"/>
      <c r="B104" s="85"/>
      <c r="C104" s="85"/>
      <c r="D104" s="85"/>
    </row>
    <row r="105" spans="1:4" x14ac:dyDescent="0.6">
      <c r="A105" s="75"/>
      <c r="B105" s="75"/>
      <c r="C105" s="75"/>
      <c r="D105" s="75"/>
    </row>
    <row r="106" spans="1:4" ht="30.5" x14ac:dyDescent="0.6">
      <c r="A106" s="85"/>
      <c r="B106" s="85"/>
      <c r="C106" s="85"/>
      <c r="D106" s="85"/>
    </row>
    <row r="107" spans="1:4" ht="30.5" x14ac:dyDescent="0.6">
      <c r="A107" s="85"/>
      <c r="B107" s="85"/>
      <c r="C107" s="85"/>
      <c r="D107" s="85"/>
    </row>
    <row r="108" spans="1:4" ht="30.5" x14ac:dyDescent="0.6">
      <c r="A108" s="85"/>
      <c r="B108" s="85"/>
      <c r="C108" s="85"/>
      <c r="D108" s="85"/>
    </row>
    <row r="109" spans="1:4" ht="30.5" x14ac:dyDescent="0.6">
      <c r="A109" s="85"/>
      <c r="B109" s="85"/>
      <c r="C109" s="85"/>
      <c r="D109" s="85"/>
    </row>
    <row r="110" spans="1:4" ht="30.5" x14ac:dyDescent="0.6">
      <c r="A110" s="85"/>
      <c r="B110" s="85"/>
      <c r="C110" s="85"/>
      <c r="D110" s="85"/>
    </row>
    <row r="111" spans="1:4" ht="30.5" x14ac:dyDescent="0.6">
      <c r="A111" s="85"/>
      <c r="B111" s="85"/>
      <c r="C111" s="85"/>
      <c r="D111" s="85"/>
    </row>
    <row r="112" spans="1:4" ht="30.5" x14ac:dyDescent="0.6">
      <c r="A112" s="85"/>
      <c r="B112" s="85"/>
      <c r="C112" s="85"/>
      <c r="D112" s="85"/>
    </row>
    <row r="113" spans="1:4" ht="30.5" x14ac:dyDescent="0.6">
      <c r="A113" s="85"/>
      <c r="B113" s="85"/>
      <c r="C113" s="85"/>
      <c r="D113" s="85"/>
    </row>
    <row r="114" spans="1:4" ht="30.5" x14ac:dyDescent="0.6">
      <c r="A114" s="85"/>
      <c r="B114" s="85"/>
      <c r="C114" s="85"/>
      <c r="D114" s="85"/>
    </row>
    <row r="115" spans="1:4" ht="30.5" x14ac:dyDescent="0.6">
      <c r="A115" s="85"/>
      <c r="B115" s="85"/>
      <c r="C115" s="85"/>
      <c r="D115" s="85"/>
    </row>
    <row r="116" spans="1:4" ht="30.5" x14ac:dyDescent="0.6">
      <c r="A116" s="85"/>
      <c r="B116" s="85"/>
      <c r="C116" s="85"/>
      <c r="D116" s="85"/>
    </row>
    <row r="117" spans="1:4" ht="30.5" x14ac:dyDescent="0.6">
      <c r="A117" s="85"/>
      <c r="B117" s="85"/>
      <c r="C117" s="85"/>
      <c r="D117" s="85"/>
    </row>
    <row r="118" spans="1:4" x14ac:dyDescent="0.6">
      <c r="A118" s="75"/>
      <c r="B118" s="75"/>
      <c r="C118" s="75"/>
      <c r="D118" s="75"/>
    </row>
    <row r="119" spans="1:4" ht="30.5" x14ac:dyDescent="0.6">
      <c r="A119" s="85"/>
      <c r="B119" s="85"/>
      <c r="C119" s="85"/>
      <c r="D119" s="85"/>
    </row>
    <row r="120" spans="1:4" ht="30.5" x14ac:dyDescent="0.6">
      <c r="A120" s="85"/>
      <c r="B120" s="85"/>
      <c r="C120" s="85"/>
      <c r="D120" s="85"/>
    </row>
    <row r="121" spans="1:4" ht="30.5" x14ac:dyDescent="0.6">
      <c r="A121" s="85"/>
      <c r="B121" s="85"/>
      <c r="C121" s="85"/>
      <c r="D121" s="85"/>
    </row>
    <row r="122" spans="1:4" ht="30.5" x14ac:dyDescent="0.6">
      <c r="A122" s="85"/>
      <c r="B122" s="85"/>
      <c r="C122" s="85"/>
      <c r="D122" s="85"/>
    </row>
    <row r="123" spans="1:4" ht="30.5" x14ac:dyDescent="0.6">
      <c r="A123" s="85"/>
      <c r="B123" s="85"/>
      <c r="C123" s="85"/>
      <c r="D123" s="85"/>
    </row>
    <row r="124" spans="1:4" ht="30.5" x14ac:dyDescent="0.6">
      <c r="A124" s="85"/>
      <c r="B124" s="85"/>
      <c r="C124" s="85"/>
      <c r="D124" s="85"/>
    </row>
    <row r="125" spans="1:4" ht="30.5" x14ac:dyDescent="0.6">
      <c r="A125" s="85"/>
      <c r="B125" s="85"/>
      <c r="C125" s="85"/>
      <c r="D125" s="85"/>
    </row>
    <row r="126" spans="1:4" ht="30.5" x14ac:dyDescent="0.6">
      <c r="A126" s="85"/>
      <c r="B126" s="85"/>
      <c r="C126" s="85"/>
      <c r="D126" s="85"/>
    </row>
    <row r="127" spans="1:4" ht="30.5" x14ac:dyDescent="0.6">
      <c r="A127" s="85"/>
      <c r="B127" s="85"/>
      <c r="C127" s="85"/>
      <c r="D127" s="85"/>
    </row>
    <row r="128" spans="1:4" ht="30.5" x14ac:dyDescent="0.6">
      <c r="A128" s="85"/>
      <c r="B128" s="85"/>
      <c r="C128" s="85"/>
      <c r="D128" s="85"/>
    </row>
    <row r="129" spans="1:4" ht="30.5" x14ac:dyDescent="0.6">
      <c r="A129" s="85"/>
      <c r="B129" s="85"/>
      <c r="C129" s="85"/>
      <c r="D129" s="85"/>
    </row>
    <row r="130" spans="1:4" ht="30.5" x14ac:dyDescent="0.6">
      <c r="A130" s="85"/>
      <c r="B130" s="85"/>
      <c r="C130" s="85"/>
      <c r="D130" s="85"/>
    </row>
    <row r="133" spans="1:4" ht="30.5" x14ac:dyDescent="0.6">
      <c r="A133" s="85"/>
      <c r="B133" s="85"/>
      <c r="C133" s="85"/>
      <c r="D133" s="85"/>
    </row>
    <row r="134" spans="1:4" ht="30.5" x14ac:dyDescent="0.6">
      <c r="A134" s="85"/>
      <c r="B134" s="85"/>
      <c r="C134" s="85"/>
      <c r="D134" s="85"/>
    </row>
    <row r="135" spans="1:4" ht="30.5" x14ac:dyDescent="0.6">
      <c r="A135" s="85"/>
      <c r="B135" s="85"/>
      <c r="C135" s="85"/>
      <c r="D135" s="85"/>
    </row>
    <row r="136" spans="1:4" ht="30.5" x14ac:dyDescent="0.6">
      <c r="A136" s="85"/>
      <c r="B136" s="85"/>
      <c r="C136" s="85"/>
      <c r="D136" s="85"/>
    </row>
    <row r="137" spans="1:4" x14ac:dyDescent="0.6">
      <c r="A137" s="75"/>
      <c r="B137" s="75"/>
      <c r="C137" s="75"/>
      <c r="D137" s="75"/>
    </row>
    <row r="138" spans="1:4" ht="30.5" x14ac:dyDescent="0.6">
      <c r="A138" s="85"/>
      <c r="B138" s="85"/>
      <c r="C138" s="85"/>
      <c r="D138" s="85"/>
    </row>
    <row r="139" spans="1:4" ht="30.5" x14ac:dyDescent="0.6">
      <c r="A139" s="85"/>
      <c r="B139" s="85"/>
      <c r="C139" s="85"/>
      <c r="D139" s="85"/>
    </row>
    <row r="140" spans="1:4" ht="30.5" x14ac:dyDescent="0.6">
      <c r="A140" s="85"/>
      <c r="B140" s="85"/>
      <c r="C140" s="85"/>
      <c r="D140" s="85"/>
    </row>
    <row r="141" spans="1:4" ht="30.5" x14ac:dyDescent="0.6">
      <c r="A141" s="85"/>
      <c r="B141" s="85"/>
      <c r="C141" s="85"/>
      <c r="D141" s="85"/>
    </row>
    <row r="142" spans="1:4" ht="30.5" x14ac:dyDescent="0.6">
      <c r="A142" s="85"/>
      <c r="B142" s="85"/>
      <c r="C142" s="85"/>
      <c r="D142" s="85"/>
    </row>
    <row r="143" spans="1:4" ht="30.5" x14ac:dyDescent="0.6">
      <c r="A143" s="85"/>
      <c r="B143" s="85"/>
      <c r="C143" s="85"/>
      <c r="D143" s="85"/>
    </row>
    <row r="144" spans="1:4" ht="30.5" x14ac:dyDescent="0.6">
      <c r="A144" s="85"/>
      <c r="B144" s="85"/>
      <c r="C144" s="85"/>
      <c r="D144" s="85"/>
    </row>
    <row r="145" spans="1:4" ht="30.5" x14ac:dyDescent="0.6">
      <c r="A145" s="85"/>
      <c r="B145" s="85"/>
      <c r="C145" s="85"/>
      <c r="D145" s="85"/>
    </row>
    <row r="146" spans="1:4" ht="30.5" x14ac:dyDescent="0.6">
      <c r="A146" s="85"/>
      <c r="B146" s="85"/>
      <c r="C146" s="85"/>
      <c r="D146" s="85"/>
    </row>
    <row r="147" spans="1:4" ht="30.5" x14ac:dyDescent="0.6">
      <c r="A147" s="85"/>
      <c r="B147" s="85"/>
      <c r="C147" s="85"/>
      <c r="D147" s="85"/>
    </row>
    <row r="148" spans="1:4" ht="30.5" x14ac:dyDescent="0.6">
      <c r="A148" s="85"/>
      <c r="B148" s="85"/>
      <c r="C148" s="85"/>
      <c r="D148" s="85"/>
    </row>
    <row r="149" spans="1:4" ht="30.5" x14ac:dyDescent="0.6">
      <c r="A149" s="85"/>
      <c r="B149" s="85"/>
      <c r="C149" s="85"/>
      <c r="D149" s="85"/>
    </row>
    <row r="150" spans="1:4" x14ac:dyDescent="0.6">
      <c r="A150" s="75"/>
      <c r="B150" s="75"/>
      <c r="C150" s="75"/>
      <c r="D150" s="75"/>
    </row>
    <row r="151" spans="1:4" ht="30.5" x14ac:dyDescent="0.6">
      <c r="A151" s="85"/>
      <c r="B151" s="85"/>
      <c r="C151" s="85"/>
      <c r="D151" s="85"/>
    </row>
    <row r="152" spans="1:4" ht="30.5" x14ac:dyDescent="0.6">
      <c r="A152" s="85"/>
      <c r="B152" s="85"/>
      <c r="C152" s="85"/>
      <c r="D152" s="85"/>
    </row>
    <row r="153" spans="1:4" ht="30.5" x14ac:dyDescent="0.6">
      <c r="A153" s="85"/>
      <c r="B153" s="85"/>
      <c r="C153" s="85"/>
      <c r="D153" s="85"/>
    </row>
    <row r="154" spans="1:4" ht="30.5" x14ac:dyDescent="0.6">
      <c r="A154" s="85"/>
      <c r="B154" s="85"/>
      <c r="C154" s="85"/>
      <c r="D154" s="85"/>
    </row>
    <row r="155" spans="1:4" ht="30.5" x14ac:dyDescent="0.6">
      <c r="A155" s="85"/>
      <c r="B155" s="85"/>
      <c r="C155" s="85"/>
      <c r="D155" s="85"/>
    </row>
    <row r="156" spans="1:4" ht="30.5" x14ac:dyDescent="0.6">
      <c r="A156" s="85"/>
      <c r="B156" s="85"/>
      <c r="C156" s="85"/>
      <c r="D156" s="85"/>
    </row>
    <row r="157" spans="1:4" ht="30.5" x14ac:dyDescent="0.6">
      <c r="A157" s="85"/>
      <c r="B157" s="85"/>
      <c r="C157" s="85"/>
      <c r="D157" s="85"/>
    </row>
    <row r="158" spans="1:4" ht="30.5" x14ac:dyDescent="0.6">
      <c r="A158" s="85"/>
      <c r="B158" s="85"/>
      <c r="C158" s="85"/>
      <c r="D158" s="85"/>
    </row>
    <row r="159" spans="1:4" ht="30.5" x14ac:dyDescent="0.6">
      <c r="A159" s="85"/>
      <c r="B159" s="85"/>
      <c r="C159" s="85"/>
      <c r="D159" s="85"/>
    </row>
    <row r="160" spans="1:4" ht="30.5" x14ac:dyDescent="0.6">
      <c r="A160" s="85"/>
      <c r="B160" s="85"/>
      <c r="C160" s="85"/>
      <c r="D160" s="85"/>
    </row>
    <row r="161" spans="1:4" ht="30.5" x14ac:dyDescent="0.6">
      <c r="A161" s="85"/>
      <c r="B161" s="85"/>
      <c r="C161" s="85"/>
      <c r="D161" s="85"/>
    </row>
    <row r="162" spans="1:4" ht="30.5" x14ac:dyDescent="0.6">
      <c r="A162" s="85"/>
      <c r="B162" s="85"/>
      <c r="C162" s="85"/>
      <c r="D162" s="85"/>
    </row>
    <row r="163" spans="1:4" x14ac:dyDescent="0.6">
      <c r="A163" s="75"/>
      <c r="B163" s="75"/>
      <c r="C163" s="75"/>
      <c r="D163" s="75"/>
    </row>
    <row r="164" spans="1:4" ht="30.5" x14ac:dyDescent="0.6">
      <c r="A164" s="85"/>
      <c r="B164" s="85"/>
      <c r="C164" s="85"/>
      <c r="D164" s="85"/>
    </row>
    <row r="165" spans="1:4" ht="30.5" x14ac:dyDescent="0.6">
      <c r="A165" s="85"/>
      <c r="B165" s="85"/>
      <c r="C165" s="85"/>
      <c r="D165" s="85"/>
    </row>
    <row r="166" spans="1:4" ht="30.5" x14ac:dyDescent="0.6">
      <c r="A166" s="85"/>
      <c r="B166" s="85"/>
      <c r="C166" s="85"/>
      <c r="D166" s="85"/>
    </row>
    <row r="167" spans="1:4" ht="30.5" x14ac:dyDescent="0.6">
      <c r="A167" s="85"/>
      <c r="B167" s="85"/>
      <c r="C167" s="85"/>
      <c r="D167" s="85"/>
    </row>
    <row r="168" spans="1:4" ht="30.5" x14ac:dyDescent="0.6">
      <c r="A168" s="85"/>
      <c r="B168" s="85"/>
      <c r="C168" s="85"/>
      <c r="D168" s="85"/>
    </row>
    <row r="169" spans="1:4" ht="30.5" x14ac:dyDescent="0.6">
      <c r="A169" s="85"/>
      <c r="B169" s="85"/>
      <c r="C169" s="85"/>
      <c r="D169" s="85"/>
    </row>
    <row r="170" spans="1:4" ht="30.5" x14ac:dyDescent="0.6">
      <c r="A170" s="85"/>
      <c r="B170" s="85"/>
      <c r="C170" s="85"/>
      <c r="D170" s="85"/>
    </row>
    <row r="171" spans="1:4" ht="30.5" x14ac:dyDescent="0.6">
      <c r="A171" s="85"/>
      <c r="B171" s="85"/>
      <c r="C171" s="85"/>
      <c r="D171" s="85"/>
    </row>
    <row r="172" spans="1:4" ht="30.5" x14ac:dyDescent="0.6">
      <c r="A172" s="85"/>
      <c r="B172" s="85"/>
      <c r="C172" s="85"/>
      <c r="D172" s="85"/>
    </row>
    <row r="173" spans="1:4" ht="30.5" x14ac:dyDescent="0.6">
      <c r="A173" s="85"/>
      <c r="B173" s="85"/>
      <c r="C173" s="85"/>
      <c r="D173" s="85"/>
    </row>
    <row r="174" spans="1:4" ht="30.5" x14ac:dyDescent="0.6">
      <c r="A174" s="85"/>
      <c r="B174" s="85"/>
      <c r="C174" s="85"/>
      <c r="D174" s="85"/>
    </row>
    <row r="175" spans="1:4" ht="30.5" x14ac:dyDescent="0.6">
      <c r="A175" s="85"/>
      <c r="B175" s="85"/>
      <c r="C175" s="85"/>
      <c r="D175" s="85"/>
    </row>
    <row r="176" spans="1:4" x14ac:dyDescent="0.6">
      <c r="A176" s="75"/>
      <c r="B176" s="75"/>
      <c r="C176" s="75"/>
      <c r="D176" s="75"/>
    </row>
    <row r="177" spans="1:4" ht="30.5" x14ac:dyDescent="0.6">
      <c r="A177" s="85"/>
      <c r="B177" s="85"/>
      <c r="C177" s="85"/>
      <c r="D177" s="85"/>
    </row>
    <row r="178" spans="1:4" ht="30.5" x14ac:dyDescent="0.6">
      <c r="A178" s="85"/>
      <c r="B178" s="85"/>
      <c r="C178" s="85"/>
      <c r="D178" s="85"/>
    </row>
    <row r="179" spans="1:4" ht="30.5" x14ac:dyDescent="0.6">
      <c r="A179" s="85"/>
      <c r="B179" s="85"/>
      <c r="C179" s="85"/>
      <c r="D179" s="85"/>
    </row>
    <row r="180" spans="1:4" ht="30.5" x14ac:dyDescent="0.6">
      <c r="A180" s="85"/>
      <c r="B180" s="85"/>
      <c r="C180" s="85"/>
      <c r="D180" s="85"/>
    </row>
    <row r="181" spans="1:4" ht="30.5" x14ac:dyDescent="0.6">
      <c r="A181" s="85"/>
      <c r="B181" s="85"/>
      <c r="C181" s="85"/>
      <c r="D181" s="85"/>
    </row>
    <row r="182" spans="1:4" ht="30.5" x14ac:dyDescent="0.6">
      <c r="A182" s="85"/>
      <c r="B182" s="85"/>
      <c r="C182" s="85"/>
      <c r="D182" s="85"/>
    </row>
    <row r="183" spans="1:4" ht="30.5" x14ac:dyDescent="0.6">
      <c r="A183" s="85"/>
      <c r="B183" s="85"/>
      <c r="C183" s="85"/>
      <c r="D183" s="85"/>
    </row>
    <row r="184" spans="1:4" ht="30.5" x14ac:dyDescent="0.6">
      <c r="A184" s="85"/>
      <c r="B184" s="85"/>
      <c r="C184" s="85"/>
      <c r="D184" s="85"/>
    </row>
    <row r="185" spans="1:4" ht="30.5" x14ac:dyDescent="0.6">
      <c r="A185" s="85"/>
      <c r="B185" s="85"/>
      <c r="C185" s="85"/>
      <c r="D185" s="85"/>
    </row>
    <row r="186" spans="1:4" ht="30.5" x14ac:dyDescent="0.6">
      <c r="A186" s="85"/>
      <c r="B186" s="85"/>
      <c r="C186" s="85"/>
      <c r="D186" s="85"/>
    </row>
    <row r="187" spans="1:4" ht="30.5" x14ac:dyDescent="0.6">
      <c r="A187" s="85"/>
      <c r="B187" s="85"/>
      <c r="C187" s="85"/>
      <c r="D187" s="85"/>
    </row>
    <row r="188" spans="1:4" ht="30.5" x14ac:dyDescent="0.6">
      <c r="A188" s="85"/>
      <c r="B188" s="85"/>
      <c r="C188" s="85"/>
      <c r="D188" s="85"/>
    </row>
    <row r="189" spans="1:4" x14ac:dyDescent="0.6">
      <c r="A189" s="75"/>
      <c r="B189" s="75"/>
      <c r="C189" s="75"/>
      <c r="D189" s="75"/>
    </row>
    <row r="190" spans="1:4" ht="30.5" x14ac:dyDescent="0.6">
      <c r="A190" s="85"/>
      <c r="B190" s="85"/>
      <c r="C190" s="85"/>
      <c r="D190" s="85"/>
    </row>
    <row r="191" spans="1:4" ht="30.5" x14ac:dyDescent="0.6">
      <c r="A191" s="85"/>
      <c r="B191" s="85"/>
      <c r="C191" s="85"/>
      <c r="D191" s="85"/>
    </row>
    <row r="192" spans="1:4" ht="30.5" x14ac:dyDescent="0.6">
      <c r="A192" s="85"/>
      <c r="B192" s="85"/>
      <c r="C192" s="85"/>
      <c r="D192" s="85"/>
    </row>
    <row r="193" spans="1:4" ht="30.5" x14ac:dyDescent="0.6">
      <c r="A193" s="85"/>
      <c r="B193" s="85"/>
      <c r="C193" s="85"/>
      <c r="D193" s="85"/>
    </row>
    <row r="194" spans="1:4" ht="30.5" x14ac:dyDescent="0.6">
      <c r="A194" s="85"/>
      <c r="B194" s="85"/>
      <c r="C194" s="85"/>
      <c r="D194" s="85"/>
    </row>
    <row r="195" spans="1:4" ht="30.5" x14ac:dyDescent="0.6">
      <c r="A195" s="85"/>
      <c r="B195" s="85"/>
      <c r="C195" s="85"/>
      <c r="D195" s="85"/>
    </row>
    <row r="196" spans="1:4" ht="30.5" x14ac:dyDescent="0.6">
      <c r="A196" s="85"/>
      <c r="B196" s="85"/>
      <c r="C196" s="85"/>
      <c r="D196" s="85"/>
    </row>
    <row r="197" spans="1:4" ht="30.5" x14ac:dyDescent="0.6">
      <c r="A197" s="85"/>
      <c r="B197" s="85"/>
      <c r="C197" s="85"/>
      <c r="D197" s="85"/>
    </row>
    <row r="198" spans="1:4" ht="30.5" x14ac:dyDescent="0.6">
      <c r="A198" s="85"/>
      <c r="B198" s="85"/>
      <c r="C198" s="85"/>
      <c r="D198" s="85"/>
    </row>
    <row r="199" spans="1:4" ht="30.5" x14ac:dyDescent="0.6">
      <c r="A199" s="85"/>
      <c r="B199" s="85"/>
      <c r="C199" s="85"/>
      <c r="D199" s="85"/>
    </row>
    <row r="200" spans="1:4" ht="30.5" x14ac:dyDescent="0.6">
      <c r="A200" s="85"/>
      <c r="B200" s="85"/>
      <c r="C200" s="85"/>
      <c r="D200" s="85"/>
    </row>
    <row r="201" spans="1:4" ht="30.5" x14ac:dyDescent="0.6">
      <c r="A201" s="85"/>
      <c r="B201" s="85"/>
      <c r="C201" s="85"/>
      <c r="D201" s="85"/>
    </row>
    <row r="205" spans="1:4" ht="30.5" x14ac:dyDescent="0.6">
      <c r="A205" s="85"/>
      <c r="B205" s="85"/>
      <c r="C205" s="85"/>
      <c r="D205" s="85"/>
    </row>
    <row r="206" spans="1:4" ht="30.5" x14ac:dyDescent="0.6">
      <c r="A206" s="85"/>
      <c r="B206" s="85"/>
      <c r="C206" s="85"/>
      <c r="D206" s="85"/>
    </row>
    <row r="207" spans="1:4" ht="30.5" x14ac:dyDescent="0.6">
      <c r="A207" s="85"/>
      <c r="B207" s="85"/>
      <c r="C207" s="85"/>
      <c r="D207" s="85"/>
    </row>
    <row r="208" spans="1:4" ht="30.5" x14ac:dyDescent="0.6">
      <c r="A208" s="85"/>
      <c r="B208" s="85"/>
      <c r="C208" s="85"/>
      <c r="D208" s="85"/>
    </row>
    <row r="209" spans="1:4" ht="30.5" x14ac:dyDescent="0.6">
      <c r="A209" s="85"/>
      <c r="B209" s="85"/>
      <c r="C209" s="85"/>
      <c r="D209" s="85"/>
    </row>
    <row r="210" spans="1:4" ht="30.5" x14ac:dyDescent="0.6">
      <c r="A210" s="85"/>
      <c r="B210" s="85"/>
      <c r="C210" s="85"/>
      <c r="D210" s="85"/>
    </row>
    <row r="211" spans="1:4" ht="30.5" x14ac:dyDescent="0.6">
      <c r="A211" s="85"/>
      <c r="B211" s="85"/>
      <c r="C211" s="85"/>
      <c r="D211" s="85"/>
    </row>
    <row r="212" spans="1:4" x14ac:dyDescent="0.6">
      <c r="A212" s="75"/>
      <c r="B212" s="75"/>
      <c r="C212" s="75"/>
      <c r="D212" s="75"/>
    </row>
    <row r="213" spans="1:4" ht="30.5" x14ac:dyDescent="0.6">
      <c r="A213" s="85"/>
      <c r="B213" s="85"/>
      <c r="C213" s="85"/>
      <c r="D213" s="85"/>
    </row>
    <row r="214" spans="1:4" ht="30.5" x14ac:dyDescent="0.6">
      <c r="A214" s="85"/>
      <c r="B214" s="85"/>
      <c r="C214" s="85"/>
      <c r="D214" s="85"/>
    </row>
    <row r="215" spans="1:4" ht="30.5" x14ac:dyDescent="0.6">
      <c r="A215" s="85"/>
      <c r="B215" s="85"/>
      <c r="C215" s="85"/>
      <c r="D215" s="85"/>
    </row>
    <row r="216" spans="1:4" ht="30.5" x14ac:dyDescent="0.6">
      <c r="A216" s="85"/>
      <c r="B216" s="85"/>
      <c r="C216" s="85"/>
      <c r="D216" s="85"/>
    </row>
    <row r="217" spans="1:4" ht="30.5" x14ac:dyDescent="0.6">
      <c r="A217" s="85"/>
      <c r="B217" s="85"/>
      <c r="C217" s="85"/>
      <c r="D217" s="85"/>
    </row>
    <row r="218" spans="1:4" ht="30.5" x14ac:dyDescent="0.6">
      <c r="A218" s="85"/>
      <c r="B218" s="85"/>
      <c r="C218" s="85"/>
      <c r="D218" s="85"/>
    </row>
    <row r="219" spans="1:4" ht="30.5" x14ac:dyDescent="0.6">
      <c r="A219" s="85"/>
      <c r="B219" s="85"/>
      <c r="C219" s="85"/>
      <c r="D219" s="85"/>
    </row>
    <row r="220" spans="1:4" ht="30.5" x14ac:dyDescent="0.6">
      <c r="A220" s="85"/>
      <c r="B220" s="85"/>
      <c r="C220" s="85"/>
      <c r="D220" s="85"/>
    </row>
    <row r="221" spans="1:4" ht="30.5" x14ac:dyDescent="0.6">
      <c r="A221" s="85"/>
      <c r="B221" s="85"/>
      <c r="C221" s="85"/>
      <c r="D221" s="85"/>
    </row>
    <row r="222" spans="1:4" ht="30.5" x14ac:dyDescent="0.6">
      <c r="A222" s="85"/>
      <c r="B222" s="85"/>
      <c r="C222" s="85"/>
      <c r="D222" s="85"/>
    </row>
    <row r="223" spans="1:4" ht="30.5" x14ac:dyDescent="0.6">
      <c r="A223" s="85"/>
      <c r="B223" s="85"/>
      <c r="C223" s="85"/>
      <c r="D223" s="85"/>
    </row>
    <row r="224" spans="1:4" ht="30.5" x14ac:dyDescent="0.6">
      <c r="A224" s="85"/>
      <c r="B224" s="85"/>
      <c r="C224" s="85"/>
      <c r="D224" s="85"/>
    </row>
    <row r="225" spans="1:4" x14ac:dyDescent="0.6">
      <c r="A225" s="75"/>
      <c r="B225" s="75"/>
      <c r="C225" s="75"/>
      <c r="D225" s="75"/>
    </row>
    <row r="226" spans="1:4" ht="30.5" x14ac:dyDescent="0.6">
      <c r="A226" s="85"/>
      <c r="B226" s="85"/>
      <c r="C226" s="85"/>
      <c r="D226" s="85"/>
    </row>
    <row r="227" spans="1:4" ht="30.5" x14ac:dyDescent="0.6">
      <c r="A227" s="85"/>
      <c r="B227" s="85"/>
      <c r="C227" s="85"/>
      <c r="D227" s="85"/>
    </row>
    <row r="228" spans="1:4" ht="30.5" x14ac:dyDescent="0.6">
      <c r="A228" s="85"/>
      <c r="B228" s="85"/>
      <c r="C228" s="85"/>
      <c r="D228" s="85"/>
    </row>
    <row r="229" spans="1:4" ht="30.5" x14ac:dyDescent="0.6">
      <c r="A229" s="85"/>
      <c r="B229" s="85"/>
      <c r="C229" s="85"/>
      <c r="D229" s="85"/>
    </row>
    <row r="230" spans="1:4" ht="30.5" x14ac:dyDescent="0.6">
      <c r="A230" s="85"/>
      <c r="B230" s="85"/>
      <c r="C230" s="85"/>
      <c r="D230" s="85"/>
    </row>
    <row r="231" spans="1:4" ht="30.5" x14ac:dyDescent="0.6">
      <c r="A231" s="85"/>
      <c r="B231" s="85"/>
      <c r="C231" s="85"/>
      <c r="D231" s="85"/>
    </row>
    <row r="232" spans="1:4" ht="30.5" x14ac:dyDescent="0.6">
      <c r="A232" s="85"/>
      <c r="B232" s="85"/>
      <c r="C232" s="85"/>
      <c r="D232" s="85"/>
    </row>
    <row r="233" spans="1:4" ht="30.5" x14ac:dyDescent="0.6">
      <c r="A233" s="85"/>
      <c r="B233" s="85"/>
      <c r="C233" s="85"/>
      <c r="D233" s="85"/>
    </row>
    <row r="234" spans="1:4" ht="30.5" x14ac:dyDescent="0.6">
      <c r="A234" s="85"/>
      <c r="B234" s="85"/>
      <c r="C234" s="85"/>
      <c r="D234" s="85"/>
    </row>
    <row r="235" spans="1:4" ht="30.5" x14ac:dyDescent="0.6">
      <c r="A235" s="85"/>
      <c r="B235" s="85"/>
      <c r="C235" s="85"/>
      <c r="D235" s="85"/>
    </row>
    <row r="236" spans="1:4" ht="30.5" x14ac:dyDescent="0.6">
      <c r="A236" s="85"/>
      <c r="B236" s="85"/>
      <c r="C236" s="85"/>
      <c r="D236" s="85"/>
    </row>
    <row r="237" spans="1:4" ht="30.5" x14ac:dyDescent="0.6">
      <c r="A237" s="85"/>
      <c r="B237" s="85"/>
      <c r="C237" s="85"/>
      <c r="D237" s="85"/>
    </row>
    <row r="238" spans="1:4" x14ac:dyDescent="0.6">
      <c r="A238" s="75"/>
      <c r="B238" s="75"/>
      <c r="C238" s="75"/>
      <c r="D238" s="75"/>
    </row>
    <row r="239" spans="1:4" ht="30.5" x14ac:dyDescent="0.6">
      <c r="A239" s="85"/>
      <c r="B239" s="85"/>
      <c r="C239" s="85"/>
      <c r="D239" s="85"/>
    </row>
    <row r="240" spans="1:4" ht="30.5" x14ac:dyDescent="0.6">
      <c r="A240" s="85"/>
      <c r="B240" s="85"/>
      <c r="C240" s="85"/>
      <c r="D240" s="85"/>
    </row>
    <row r="241" spans="1:4" ht="30.5" x14ac:dyDescent="0.6">
      <c r="A241" s="85"/>
      <c r="B241" s="85"/>
      <c r="C241" s="85"/>
      <c r="D241" s="85"/>
    </row>
    <row r="242" spans="1:4" ht="30.5" x14ac:dyDescent="0.6">
      <c r="A242" s="85"/>
      <c r="B242" s="85"/>
      <c r="C242" s="85"/>
      <c r="D242" s="85"/>
    </row>
    <row r="243" spans="1:4" ht="30.5" x14ac:dyDescent="0.6">
      <c r="A243" s="85"/>
      <c r="B243" s="85"/>
      <c r="C243" s="85"/>
      <c r="D243" s="85"/>
    </row>
    <row r="244" spans="1:4" ht="30.5" x14ac:dyDescent="0.6">
      <c r="A244" s="85"/>
      <c r="B244" s="85"/>
      <c r="C244" s="85"/>
      <c r="D244" s="85"/>
    </row>
    <row r="245" spans="1:4" ht="30.5" x14ac:dyDescent="0.6">
      <c r="A245" s="85"/>
      <c r="B245" s="85"/>
      <c r="C245" s="85"/>
      <c r="D245" s="85"/>
    </row>
    <row r="246" spans="1:4" ht="30.5" x14ac:dyDescent="0.6">
      <c r="A246" s="85"/>
      <c r="B246" s="85"/>
      <c r="C246" s="85"/>
      <c r="D246" s="85"/>
    </row>
    <row r="247" spans="1:4" ht="30.5" x14ac:dyDescent="0.6">
      <c r="A247" s="85"/>
      <c r="B247" s="85"/>
      <c r="C247" s="85"/>
      <c r="D247" s="85"/>
    </row>
    <row r="248" spans="1:4" ht="30.5" x14ac:dyDescent="0.6">
      <c r="A248" s="85"/>
      <c r="B248" s="85"/>
      <c r="C248" s="85"/>
      <c r="D248" s="85"/>
    </row>
    <row r="249" spans="1:4" ht="30.5" x14ac:dyDescent="0.6">
      <c r="A249" s="85"/>
      <c r="B249" s="85"/>
      <c r="C249" s="85"/>
      <c r="D249" s="85"/>
    </row>
    <row r="250" spans="1:4" ht="30.5" x14ac:dyDescent="0.6">
      <c r="A250" s="85"/>
      <c r="B250" s="85"/>
      <c r="C250" s="85"/>
      <c r="D250" s="85"/>
    </row>
    <row r="251" spans="1:4" x14ac:dyDescent="0.6">
      <c r="A251" s="75"/>
      <c r="B251" s="75"/>
      <c r="C251" s="75"/>
      <c r="D251" s="75"/>
    </row>
    <row r="252" spans="1:4" ht="30.5" x14ac:dyDescent="0.6">
      <c r="A252" s="85"/>
      <c r="B252" s="85"/>
      <c r="C252" s="85"/>
      <c r="D252" s="85"/>
    </row>
    <row r="253" spans="1:4" ht="30.5" x14ac:dyDescent="0.6">
      <c r="A253" s="85"/>
      <c r="B253" s="85"/>
      <c r="C253" s="85"/>
      <c r="D253" s="85"/>
    </row>
    <row r="254" spans="1:4" ht="30.5" x14ac:dyDescent="0.6">
      <c r="A254" s="85"/>
      <c r="B254" s="85"/>
      <c r="C254" s="85"/>
      <c r="D254" s="85"/>
    </row>
    <row r="255" spans="1:4" ht="30.5" x14ac:dyDescent="0.6">
      <c r="A255" s="85"/>
      <c r="B255" s="85"/>
      <c r="C255" s="85"/>
      <c r="D255" s="85"/>
    </row>
    <row r="256" spans="1:4" ht="30.5" x14ac:dyDescent="0.6">
      <c r="A256" s="85"/>
      <c r="B256" s="85"/>
      <c r="C256" s="85"/>
      <c r="D256" s="85"/>
    </row>
    <row r="257" spans="1:4" ht="30.5" x14ac:dyDescent="0.6">
      <c r="A257" s="85"/>
      <c r="B257" s="85"/>
      <c r="C257" s="85"/>
      <c r="D257" s="85"/>
    </row>
    <row r="258" spans="1:4" ht="30.5" x14ac:dyDescent="0.6">
      <c r="A258" s="85"/>
      <c r="B258" s="85"/>
      <c r="C258" s="85"/>
      <c r="D258" s="85"/>
    </row>
    <row r="259" spans="1:4" ht="30.5" x14ac:dyDescent="0.6">
      <c r="A259" s="85"/>
      <c r="B259" s="85"/>
      <c r="C259" s="85"/>
      <c r="D259" s="85"/>
    </row>
    <row r="260" spans="1:4" ht="30.5" x14ac:dyDescent="0.6">
      <c r="A260" s="85"/>
      <c r="B260" s="85"/>
      <c r="C260" s="85"/>
      <c r="D260" s="85"/>
    </row>
    <row r="261" spans="1:4" ht="30.5" x14ac:dyDescent="0.6">
      <c r="A261" s="85"/>
      <c r="B261" s="85"/>
      <c r="C261" s="85"/>
      <c r="D261" s="85"/>
    </row>
    <row r="262" spans="1:4" ht="30.5" x14ac:dyDescent="0.6">
      <c r="A262" s="85"/>
      <c r="B262" s="85"/>
      <c r="C262" s="85"/>
      <c r="D262" s="85"/>
    </row>
    <row r="263" spans="1:4" ht="30.5" x14ac:dyDescent="0.6">
      <c r="A263" s="85"/>
      <c r="B263" s="85"/>
      <c r="C263" s="85"/>
      <c r="D263" s="85"/>
    </row>
    <row r="264" spans="1:4" x14ac:dyDescent="0.6">
      <c r="A264" s="75"/>
      <c r="B264" s="75"/>
      <c r="C264" s="75"/>
      <c r="D264" s="75"/>
    </row>
    <row r="265" spans="1:4" ht="30.5" x14ac:dyDescent="0.6">
      <c r="A265" s="85"/>
      <c r="B265" s="85"/>
      <c r="C265" s="85"/>
      <c r="D265" s="85"/>
    </row>
    <row r="266" spans="1:4" ht="30.5" x14ac:dyDescent="0.6">
      <c r="A266" s="85"/>
      <c r="B266" s="85"/>
      <c r="C266" s="85"/>
      <c r="D266" s="85"/>
    </row>
    <row r="267" spans="1:4" ht="30.5" x14ac:dyDescent="0.6">
      <c r="A267" s="85"/>
      <c r="B267" s="85"/>
      <c r="C267" s="85"/>
      <c r="D267" s="85"/>
    </row>
    <row r="268" spans="1:4" ht="30.5" x14ac:dyDescent="0.6">
      <c r="A268" s="85"/>
      <c r="B268" s="85"/>
      <c r="C268" s="85"/>
      <c r="D268" s="85"/>
    </row>
    <row r="269" spans="1:4" ht="30.5" x14ac:dyDescent="0.6">
      <c r="A269" s="85"/>
      <c r="B269" s="85"/>
      <c r="C269" s="85"/>
      <c r="D269" s="85"/>
    </row>
    <row r="270" spans="1:4" ht="30.5" x14ac:dyDescent="0.6">
      <c r="A270" s="85"/>
      <c r="B270" s="85"/>
      <c r="C270" s="85"/>
      <c r="D270" s="85"/>
    </row>
    <row r="271" spans="1:4" ht="30.5" x14ac:dyDescent="0.6">
      <c r="A271" s="85"/>
      <c r="B271" s="85"/>
      <c r="C271" s="85"/>
      <c r="D271" s="85"/>
    </row>
    <row r="272" spans="1:4" ht="30.5" x14ac:dyDescent="0.6">
      <c r="A272" s="85"/>
      <c r="B272" s="85"/>
      <c r="C272" s="85"/>
      <c r="D272" s="85"/>
    </row>
    <row r="273" spans="1:4" ht="30.5" x14ac:dyDescent="0.6">
      <c r="A273" s="85"/>
      <c r="B273" s="85"/>
      <c r="C273" s="85"/>
      <c r="D273" s="85"/>
    </row>
    <row r="274" spans="1:4" ht="30.5" x14ac:dyDescent="0.6">
      <c r="A274" s="85"/>
      <c r="B274" s="85"/>
      <c r="C274" s="85"/>
      <c r="D274" s="85"/>
    </row>
    <row r="275" spans="1:4" ht="30.5" x14ac:dyDescent="0.6">
      <c r="A275" s="85"/>
      <c r="B275" s="85"/>
      <c r="C275" s="85"/>
      <c r="D275" s="85"/>
    </row>
    <row r="276" spans="1:4" ht="30.5" x14ac:dyDescent="0.6">
      <c r="A276" s="85"/>
      <c r="B276" s="85"/>
      <c r="C276" s="85"/>
      <c r="D276" s="85"/>
    </row>
  </sheetData>
  <mergeCells count="6">
    <mergeCell ref="BJ4:BM5"/>
    <mergeCell ref="CA6:CB6"/>
    <mergeCell ref="E60:O60"/>
    <mergeCell ref="E61:O61"/>
    <mergeCell ref="E4:F5"/>
    <mergeCell ref="J6:K6"/>
  </mergeCells>
  <printOptions horizontalCentered="1" verticalCentered="1"/>
  <pageMargins left="0.2" right="0.2" top="0.25" bottom="0.25" header="0" footer="0"/>
  <pageSetup scale="30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85211-E3EF-4462-8EF7-B98D9AD79D9F}">
  <ds:schemaRefs>
    <ds:schemaRef ds:uri="http://purl.org/dc/elements/1.1/"/>
    <ds:schemaRef ds:uri="http://schemas.microsoft.com/office/2006/metadata/properties"/>
    <ds:schemaRef ds:uri="http://purl.org/dc/terms/"/>
    <ds:schemaRef ds:uri="4873beb7-5857-4685-be1f-d57550cc96c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ÇALIŞMA</vt:lpstr>
      <vt:lpstr>EKM</vt:lpstr>
      <vt:lpstr>CalendarYear</vt:lpstr>
      <vt:lpstr>ÇALIŞMA!Print_Area</vt:lpstr>
      <vt:lpstr>EKM!Print_Area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2022-09-28T08:03:18Z</cp:lastPrinted>
  <dcterms:created xsi:type="dcterms:W3CDTF">2012-09-17T22:36:33Z</dcterms:created>
  <dcterms:modified xsi:type="dcterms:W3CDTF">2022-09-29T08:59:21Z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